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Bilant 2025\Alex\"/>
    </mc:Choice>
  </mc:AlternateContent>
  <bookViews>
    <workbookView xWindow="0" yWindow="0" windowWidth="28800" windowHeight="12435"/>
  </bookViews>
  <sheets>
    <sheet name="Crit CA-31.12.25_final" sheetId="6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1" i="6" l="1"/>
  <c r="I11" i="6" s="1"/>
  <c r="G33" i="6"/>
  <c r="I33" i="6" s="1"/>
  <c r="I32" i="6"/>
  <c r="G32" i="6"/>
  <c r="G31" i="6"/>
  <c r="I31" i="6" s="1"/>
  <c r="G30" i="6"/>
  <c r="I30" i="6" s="1"/>
  <c r="I29" i="6"/>
  <c r="G29" i="6"/>
  <c r="H28" i="6"/>
  <c r="H34" i="6" s="1"/>
  <c r="I27" i="6"/>
  <c r="G26" i="6"/>
  <c r="I26" i="6" s="1"/>
  <c r="I25" i="6" s="1"/>
  <c r="H25" i="6"/>
  <c r="G24" i="6"/>
  <c r="I24" i="6" s="1"/>
  <c r="I21" i="6" s="1"/>
  <c r="H21" i="6"/>
  <c r="G20" i="6"/>
  <c r="I20" i="6" s="1"/>
  <c r="G19" i="6"/>
  <c r="I19" i="6" s="1"/>
  <c r="G18" i="6"/>
  <c r="I18" i="6" s="1"/>
  <c r="G17" i="6"/>
  <c r="I17" i="6" s="1"/>
  <c r="G16" i="6"/>
  <c r="I16" i="6" s="1"/>
  <c r="G15" i="6"/>
  <c r="I15" i="6" s="1"/>
  <c r="G14" i="6"/>
  <c r="I14" i="6" s="1"/>
  <c r="G13" i="6"/>
  <c r="I13" i="6" s="1"/>
  <c r="G12" i="6"/>
  <c r="I12" i="6" s="1"/>
  <c r="H10" i="6"/>
  <c r="I10" i="6" l="1"/>
  <c r="I28" i="6"/>
  <c r="I34" i="6" s="1"/>
</calcChain>
</file>

<file path=xl/sharedStrings.xml><?xml version="1.0" encoding="utf-8"?>
<sst xmlns="http://schemas.openxmlformats.org/spreadsheetml/2006/main" count="94" uniqueCount="79">
  <si>
    <t>Indicator</t>
  </si>
  <si>
    <t>Formula de calcul</t>
  </si>
  <si>
    <t>UM</t>
  </si>
  <si>
    <t xml:space="preserve">Marja profitului net </t>
  </si>
  <si>
    <t>%</t>
  </si>
  <si>
    <t xml:space="preserve">Perioada de recuperare a creanțelor </t>
  </si>
  <si>
    <t>creanțe/CAx nr. de zile ale perioadei</t>
  </si>
  <si>
    <t>zile</t>
  </si>
  <si>
    <t>lei</t>
  </si>
  <si>
    <t>Perioada de plata a datoriilor curente</t>
  </si>
  <si>
    <t>datorii curente/CA x nr.zile ale perioadei</t>
  </si>
  <si>
    <t>Cheltuieli totale la 1000 lei venituri</t>
  </si>
  <si>
    <t>cheltuieli totale/venituri totale*1000</t>
  </si>
  <si>
    <t>Gradul de ocupare al spațiilor</t>
  </si>
  <si>
    <t>suprafața închiriată/suprafața de închiriat</t>
  </si>
  <si>
    <t>Realizarea planului de investitii</t>
  </si>
  <si>
    <t>Calitatea serviciilor reflectat în gradul de satisfacție a cerințelor populației</t>
  </si>
  <si>
    <t>nr de sesizări soluționate/nr total sesizari</t>
  </si>
  <si>
    <t>Transparența privind publicarea pe pagina de internet a obligațiilor de raportare</t>
  </si>
  <si>
    <t>Cf. OUG 109/2011</t>
  </si>
  <si>
    <t>Dezvoltarea sistemului de control intern managerial</t>
  </si>
  <si>
    <t>Total ponderi %</t>
  </si>
  <si>
    <t>Nr.crt.</t>
  </si>
  <si>
    <t>profit net/CA net*100</t>
  </si>
  <si>
    <t>Productivitatea muncii</t>
  </si>
  <si>
    <t>CA/nr. mediu salariați</t>
  </si>
  <si>
    <t>Nr.acțiuni realizate/nr. acțiuni cf. Programului anual de dezvoltare a sistemului de control intern managerial</t>
  </si>
  <si>
    <t>mii lei/nr.mediu salariați</t>
  </si>
  <si>
    <t>planul de investiții realizat/planul de investiții aprobat în anul în curs</t>
  </si>
  <si>
    <t>Elaborarea si prezentarea la timp a rapoartelor trimestriale, semestriale și anuale privind execuția mandatului conform legislației și a contractului de mandat, inclusiv a indicatorilor de performanță</t>
  </si>
  <si>
    <t>respectare termene din OUG 109/2012; contract mandat; HCJ</t>
  </si>
  <si>
    <t>ROMÂNIA</t>
  </si>
  <si>
    <t xml:space="preserve">       </t>
  </si>
  <si>
    <r>
      <t>Notă:</t>
    </r>
    <r>
      <rPr>
        <sz val="10"/>
        <color theme="1"/>
        <rFont val="Montserrat Light"/>
      </rPr>
      <t xml:space="preserve"> Indicatorii vor fi calculați în conformitate cu datele din situațiile financiare/balanța de verificare.</t>
    </r>
  </si>
  <si>
    <r>
      <t xml:space="preserve">   </t>
    </r>
    <r>
      <rPr>
        <sz val="10"/>
        <color theme="1"/>
        <rFont val="Montserrat Light"/>
      </rPr>
      <t xml:space="preserve">                                                                         </t>
    </r>
  </si>
  <si>
    <t>Rata cheltuielilor de capital</t>
  </si>
  <si>
    <t>Cheltuieli de capital/total active</t>
  </si>
  <si>
    <t>Rata lichidității curente</t>
  </si>
  <si>
    <t>Active curente (circulante)/ Datorii curente</t>
  </si>
  <si>
    <t>nr.</t>
  </si>
  <si>
    <t>Rata de rotație a activelor</t>
  </si>
  <si>
    <t>Cifra de afaceri netă/Valoarea medie a tuturor activelor</t>
  </si>
  <si>
    <t>Rata de plată a dividendelor</t>
  </si>
  <si>
    <t>Dividente platite (aferente an x)/Profit net(aferent an x)</t>
  </si>
  <si>
    <t>Rata de retenție a clienților</t>
  </si>
  <si>
    <t>Consumul de energie</t>
  </si>
  <si>
    <t>Indicatorul reprezintă reducerea consumului de energie anual, astfel încât această reducere de 1,3% să se încadreze în obiectivele europene stabilite pentru perioada 2023-2030, potrivit cărora reducerea colectivă reprezintă 11,7% la nivelul UE.</t>
  </si>
  <si>
    <t>Instituirea unui sistem de siguranță a angajaților</t>
  </si>
  <si>
    <t>Confirmarea instituirii sistemului</t>
  </si>
  <si>
    <t>DA/Nu</t>
  </si>
  <si>
    <t>Rata membrilor independenți în consiliul de administrație</t>
  </si>
  <si>
    <t>Numărul de reuniuni al consiliului de administrație</t>
  </si>
  <si>
    <t>Indicatori financiari 50%</t>
  </si>
  <si>
    <t>Indicatori operaționali    15%</t>
  </si>
  <si>
    <t>Indicatori  guvernanță corporativă   25%</t>
  </si>
  <si>
    <t>Numărul total de membri neexecutivi și independenți în consiliul de administrație/Numărul total de membri în consiliul de administrație</t>
  </si>
  <si>
    <t>Numărul ședințelor consililui de administrație susținute de-a lungul anului</t>
  </si>
  <si>
    <t>II.</t>
  </si>
  <si>
    <t>Indicatori  orientați spre servicii publice    10%</t>
  </si>
  <si>
    <t>III.</t>
  </si>
  <si>
    <t>I.</t>
  </si>
  <si>
    <t>Număr total de clienți/Număr de clienți noi</t>
  </si>
  <si>
    <t xml:space="preserve"> DA</t>
  </si>
  <si>
    <t>1-2.5</t>
  </si>
  <si>
    <t>0.74</t>
  </si>
  <si>
    <t>50</t>
  </si>
  <si>
    <t>10</t>
  </si>
  <si>
    <t>An 2025</t>
  </si>
  <si>
    <t>Prevederi nivel indicator an 2025</t>
  </si>
  <si>
    <t>min.-1,30%</t>
  </si>
  <si>
    <t>DA</t>
  </si>
  <si>
    <t>CONSILIUL JUDEȚEAN CLUJ</t>
  </si>
  <si>
    <t>CENTRUL AGRO TRANSILVANIA CLUJ SA</t>
  </si>
  <si>
    <t>Pondere an 2025</t>
  </si>
  <si>
    <t>RO 16369218</t>
  </si>
  <si>
    <t>IV.</t>
  </si>
  <si>
    <t>Realizat nivel indicator la 31.12.2025</t>
  </si>
  <si>
    <t>Pondere realizări la 31.12.2025</t>
  </si>
  <si>
    <r>
      <t xml:space="preserve">   </t>
    </r>
    <r>
      <rPr>
        <b/>
        <sz val="10"/>
        <color theme="1"/>
        <rFont val="Montserrat Light"/>
      </rPr>
      <t xml:space="preserve">     Raport final privind gradul de realizare al Indicatorilor cheie de performanță pentru administratorii societății Centrul Agro Transilvania S.A. la 31.12.2025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</si>
</sst>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0">
    <font>
      <sz val="11"/>
      <color theme="1"/>
      <name val="Calibri"/>
      <family val="2"/>
      <scheme val="minor"/>
    </font>
    <font>
      <sz val="10"/>
      <name val="Montserrat Light"/>
    </font>
    <font>
      <sz val="10"/>
      <color theme="1"/>
      <name val="Montserrat Light"/>
    </font>
    <font>
      <b/>
      <sz val="10"/>
      <color theme="1"/>
      <name val="Montserrat Light"/>
    </font>
    <font>
      <b/>
      <sz val="10"/>
      <name val="Montserrat Light"/>
    </font>
    <font>
      <sz val="9"/>
      <color theme="1"/>
      <name val="Montserrat Light"/>
    </font>
    <font>
      <sz val="9"/>
      <name val="Montserrat Light"/>
    </font>
    <font>
      <b/>
      <sz val="9"/>
      <color theme="1"/>
      <name val="Montserrat Light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89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0" xfId="0" applyFont="1"/>
    <xf numFmtId="0" fontId="2" fillId="0" borderId="0" xfId="0" applyFont="1" applyAlignment="1">
      <alignment horizontal="center" vertical="center" wrapText="1"/>
    </xf>
    <xf numFmtId="0" fontId="2" fillId="0" borderId="1" xfId="0" applyFont="1" applyBorder="1"/>
    <xf numFmtId="0" fontId="3" fillId="0" borderId="1" xfId="0" applyFont="1" applyBorder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2" fillId="2" borderId="1" xfId="0" applyFont="1" applyFill="1" applyBorder="1"/>
    <xf numFmtId="0" fontId="3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/>
    </xf>
    <xf numFmtId="0" fontId="4" fillId="2" borderId="2" xfId="0" applyFont="1" applyFill="1" applyBorder="1"/>
    <xf numFmtId="0" fontId="4" fillId="2" borderId="1" xfId="0" applyFont="1" applyFill="1" applyBorder="1" applyAlignment="1">
      <alignment horizontal="center"/>
    </xf>
    <xf numFmtId="0" fontId="4" fillId="2" borderId="1" xfId="0" applyFont="1" applyFill="1" applyBorder="1"/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0" fontId="2" fillId="0" borderId="4" xfId="0" applyFont="1" applyBorder="1"/>
    <xf numFmtId="0" fontId="2" fillId="0" borderId="0" xfId="0" applyFont="1" applyAlignment="1">
      <alignment horizontal="justify" vertical="center"/>
    </xf>
    <xf numFmtId="0" fontId="3" fillId="0" borderId="0" xfId="0" applyFont="1" applyAlignment="1">
      <alignment horizontal="left" vertical="center" indent="15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wrapText="1"/>
    </xf>
    <xf numFmtId="0" fontId="1" fillId="0" borderId="4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1" fillId="0" borderId="6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wrapText="1"/>
    </xf>
    <xf numFmtId="0" fontId="4" fillId="2" borderId="7" xfId="0" applyFont="1" applyFill="1" applyBorder="1" applyAlignment="1">
      <alignment horizontal="center"/>
    </xf>
    <xf numFmtId="0" fontId="1" fillId="0" borderId="1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vertical="center"/>
    </xf>
    <xf numFmtId="0" fontId="7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/>
    </xf>
    <xf numFmtId="0" fontId="7" fillId="2" borderId="1" xfId="0" applyFont="1" applyFill="1" applyBorder="1"/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4" fontId="1" fillId="3" borderId="1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" fontId="1" fillId="0" borderId="1" xfId="0" applyNumberFormat="1" applyFont="1" applyBorder="1" applyAlignment="1">
      <alignment horizontal="center" vertical="center"/>
    </xf>
    <xf numFmtId="4" fontId="0" fillId="0" borderId="1" xfId="0" applyNumberForma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9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 wrapText="1"/>
    </xf>
    <xf numFmtId="4" fontId="1" fillId="0" borderId="1" xfId="1" applyNumberFormat="1" applyFont="1" applyBorder="1" applyAlignment="1">
      <alignment horizontal="center" vertical="center" wrapText="1"/>
    </xf>
    <xf numFmtId="4" fontId="0" fillId="0" borderId="1" xfId="0" applyNumberFormat="1" applyFont="1" applyBorder="1" applyAlignment="1">
      <alignment horizontal="center" vertical="center" wrapText="1"/>
    </xf>
    <xf numFmtId="0" fontId="1" fillId="0" borderId="4" xfId="0" applyFont="1" applyBorder="1" applyAlignment="1">
      <alignment horizontal="left" vertical="center"/>
    </xf>
    <xf numFmtId="0" fontId="1" fillId="0" borderId="1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center" vertical="center"/>
    </xf>
    <xf numFmtId="4" fontId="0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wrapText="1"/>
    </xf>
    <xf numFmtId="4" fontId="9" fillId="2" borderId="1" xfId="0" applyNumberFormat="1" applyFont="1" applyFill="1" applyBorder="1" applyAlignment="1">
      <alignment horizontal="center" vertical="center"/>
    </xf>
    <xf numFmtId="0" fontId="2" fillId="0" borderId="4" xfId="0" applyFont="1" applyBorder="1" applyAlignment="1">
      <alignment horizontal="left" vertic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2" fillId="3" borderId="4" xfId="0" applyFont="1" applyFill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3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7" fillId="2" borderId="1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vertical="center"/>
    </xf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5" xfId="0" applyFont="1" applyBorder="1" applyAlignment="1">
      <alignment horizontal="left" wrapText="1"/>
    </xf>
    <xf numFmtId="0" fontId="2" fillId="0" borderId="5" xfId="0" applyFont="1" applyBorder="1" applyAlignment="1">
      <alignment horizontal="left"/>
    </xf>
    <xf numFmtId="0" fontId="3" fillId="0" borderId="0" xfId="0" applyFont="1" applyAlignment="1">
      <alignment horizontal="center" wrapText="1"/>
    </xf>
    <xf numFmtId="0" fontId="3" fillId="0" borderId="0" xfId="0" applyFont="1"/>
    <xf numFmtId="0" fontId="2" fillId="0" borderId="0" xfId="0" applyFont="1" applyAlignment="1">
      <alignment horizontal="center" wrapText="1"/>
    </xf>
    <xf numFmtId="0" fontId="2" fillId="0" borderId="7" xfId="0" applyFont="1" applyBorder="1" applyAlignment="1">
      <alignment wrapText="1"/>
    </xf>
    <xf numFmtId="0" fontId="2" fillId="0" borderId="2" xfId="0" applyFont="1" applyBorder="1" applyAlignment="1">
      <alignment wrapText="1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/>
  </sheetPr>
  <dimension ref="A1:I40"/>
  <sheetViews>
    <sheetView tabSelected="1" zoomScaleNormal="100" workbookViewId="0">
      <selection activeCell="F20" sqref="F20"/>
    </sheetView>
  </sheetViews>
  <sheetFormatPr defaultRowHeight="15"/>
  <cols>
    <col min="1" max="1" width="4.140625" customWidth="1"/>
    <col min="2" max="2" width="30.7109375" customWidth="1"/>
    <col min="3" max="3" width="33.140625" customWidth="1"/>
    <col min="4" max="4" width="10.7109375" customWidth="1"/>
    <col min="5" max="5" width="12.7109375" customWidth="1"/>
    <col min="6" max="6" width="12.28515625" customWidth="1"/>
    <col min="7" max="7" width="9.5703125" customWidth="1"/>
    <col min="8" max="8" width="8.85546875" customWidth="1"/>
    <col min="9" max="9" width="11.5703125" bestFit="1" customWidth="1"/>
  </cols>
  <sheetData>
    <row r="1" spans="1:9">
      <c r="A1" s="64" t="s">
        <v>31</v>
      </c>
      <c r="B1" s="64"/>
      <c r="C1" s="64"/>
      <c r="D1" s="64"/>
      <c r="E1" s="64"/>
      <c r="F1" s="70"/>
      <c r="G1" s="70"/>
      <c r="H1" s="70"/>
    </row>
    <row r="2" spans="1:9" ht="18.75" customHeight="1">
      <c r="A2" s="64" t="s">
        <v>71</v>
      </c>
      <c r="B2" s="64"/>
      <c r="C2" s="23"/>
      <c r="D2" s="64"/>
      <c r="E2" s="64"/>
      <c r="F2" s="79"/>
      <c r="G2" s="79"/>
      <c r="H2" s="79"/>
    </row>
    <row r="3" spans="1:9">
      <c r="A3" s="64" t="s">
        <v>72</v>
      </c>
      <c r="B3" s="64"/>
      <c r="C3" s="23"/>
      <c r="D3" s="64"/>
      <c r="E3" s="64"/>
      <c r="F3" s="80"/>
      <c r="G3" s="80"/>
      <c r="H3" s="80"/>
    </row>
    <row r="4" spans="1:9">
      <c r="A4" s="64" t="s">
        <v>74</v>
      </c>
      <c r="B4" s="64"/>
      <c r="C4" s="23"/>
      <c r="D4" s="64"/>
      <c r="E4" s="64"/>
      <c r="F4" s="64"/>
      <c r="G4" s="64"/>
      <c r="H4" s="64"/>
    </row>
    <row r="5" spans="1:9" ht="27.75" customHeight="1">
      <c r="A5" s="2"/>
      <c r="B5" s="81" t="s">
        <v>78</v>
      </c>
      <c r="C5" s="81"/>
      <c r="D5" s="81"/>
      <c r="E5" s="81"/>
      <c r="F5" s="81"/>
      <c r="G5" s="81"/>
      <c r="H5" s="81"/>
    </row>
    <row r="6" spans="1:9">
      <c r="A6" s="2"/>
      <c r="B6" s="2"/>
      <c r="C6" s="3"/>
      <c r="D6" s="2"/>
      <c r="E6" s="2"/>
      <c r="F6" s="2"/>
      <c r="G6" s="2"/>
      <c r="H6" s="2"/>
    </row>
    <row r="7" spans="1:9" ht="31.5" customHeight="1">
      <c r="A7" s="82" t="s">
        <v>22</v>
      </c>
      <c r="B7" s="84" t="s">
        <v>0</v>
      </c>
      <c r="C7" s="71" t="s">
        <v>1</v>
      </c>
      <c r="D7" s="85" t="s">
        <v>2</v>
      </c>
      <c r="E7" s="71" t="s">
        <v>67</v>
      </c>
      <c r="F7" s="86"/>
      <c r="G7" s="87" t="s">
        <v>4</v>
      </c>
      <c r="H7" s="71" t="s">
        <v>73</v>
      </c>
      <c r="I7" s="72" t="s">
        <v>77</v>
      </c>
    </row>
    <row r="8" spans="1:9" ht="39" customHeight="1">
      <c r="A8" s="83"/>
      <c r="B8" s="84"/>
      <c r="C8" s="71"/>
      <c r="D8" s="85"/>
      <c r="E8" s="24" t="s">
        <v>68</v>
      </c>
      <c r="F8" s="24" t="s">
        <v>76</v>
      </c>
      <c r="G8" s="88"/>
      <c r="H8" s="72"/>
      <c r="I8" s="72"/>
    </row>
    <row r="9" spans="1:9" ht="24" customHeight="1">
      <c r="A9" s="65">
        <v>1</v>
      </c>
      <c r="B9" s="67">
        <v>2</v>
      </c>
      <c r="C9" s="5">
        <v>3</v>
      </c>
      <c r="D9" s="48">
        <v>4</v>
      </c>
      <c r="E9" s="48">
        <v>5</v>
      </c>
      <c r="F9" s="48">
        <v>6</v>
      </c>
      <c r="G9" s="48">
        <v>7</v>
      </c>
      <c r="H9" s="48">
        <v>8</v>
      </c>
      <c r="I9" s="47">
        <v>9</v>
      </c>
    </row>
    <row r="10" spans="1:9" ht="26.25" customHeight="1">
      <c r="A10" s="38" t="s">
        <v>60</v>
      </c>
      <c r="B10" s="39" t="s">
        <v>52</v>
      </c>
      <c r="C10" s="6"/>
      <c r="D10" s="7"/>
      <c r="E10" s="9"/>
      <c r="F10" s="8"/>
      <c r="G10" s="8"/>
      <c r="H10" s="46">
        <f t="shared" ref="H10" si="0">H11+H12+H13+H14+H15+H16+H17+H18+H19+H20</f>
        <v>50</v>
      </c>
      <c r="I10" s="61">
        <f>I11+I12+I13+I14+I15+I16+I17+I18+I19+I20</f>
        <v>64.935689384427036</v>
      </c>
    </row>
    <row r="11" spans="1:9" ht="30.75" customHeight="1">
      <c r="A11" s="10">
        <v>1</v>
      </c>
      <c r="B11" s="26" t="s">
        <v>35</v>
      </c>
      <c r="C11" s="1" t="s">
        <v>36</v>
      </c>
      <c r="D11" s="10" t="s">
        <v>4</v>
      </c>
      <c r="E11" s="52">
        <v>2.0299999999999998</v>
      </c>
      <c r="F11" s="10">
        <v>13.5</v>
      </c>
      <c r="G11" s="53">
        <f>E11/F11*100</f>
        <v>15.037037037037035</v>
      </c>
      <c r="H11" s="10">
        <v>5</v>
      </c>
      <c r="I11" s="54">
        <f>H11*G11/100</f>
        <v>0.75185185185185177</v>
      </c>
    </row>
    <row r="12" spans="1:9" ht="45" customHeight="1">
      <c r="A12" s="10">
        <v>2</v>
      </c>
      <c r="B12" s="55" t="s">
        <v>37</v>
      </c>
      <c r="C12" s="1" t="s">
        <v>38</v>
      </c>
      <c r="D12" s="56" t="s">
        <v>39</v>
      </c>
      <c r="E12" s="57" t="s">
        <v>63</v>
      </c>
      <c r="F12" s="10">
        <v>10.77</v>
      </c>
      <c r="G12" s="43">
        <f>2.5/F12*100</f>
        <v>23.212627669452182</v>
      </c>
      <c r="H12" s="10">
        <v>5</v>
      </c>
      <c r="I12" s="54">
        <f t="shared" ref="I12:I20" si="1">H12*G12/100</f>
        <v>1.1606313834726092</v>
      </c>
    </row>
    <row r="13" spans="1:9" ht="44.25" customHeight="1">
      <c r="A13" s="10">
        <v>3</v>
      </c>
      <c r="B13" s="55" t="s">
        <v>40</v>
      </c>
      <c r="C13" s="1" t="s">
        <v>41</v>
      </c>
      <c r="D13" s="10" t="s">
        <v>39</v>
      </c>
      <c r="E13" s="57" t="s">
        <v>64</v>
      </c>
      <c r="F13" s="10">
        <v>0.87</v>
      </c>
      <c r="G13" s="43">
        <f>F13/E13*100</f>
        <v>117.56756756756756</v>
      </c>
      <c r="H13" s="10">
        <v>5</v>
      </c>
      <c r="I13" s="54">
        <f t="shared" si="1"/>
        <v>5.8783783783783781</v>
      </c>
    </row>
    <row r="14" spans="1:9" ht="30" customHeight="1">
      <c r="A14" s="10">
        <v>4</v>
      </c>
      <c r="B14" s="62" t="s">
        <v>42</v>
      </c>
      <c r="C14" s="1" t="s">
        <v>43</v>
      </c>
      <c r="D14" s="10" t="s">
        <v>4</v>
      </c>
      <c r="E14" s="57" t="s">
        <v>65</v>
      </c>
      <c r="F14" s="10">
        <v>100</v>
      </c>
      <c r="G14" s="43">
        <f>F14/E14*100</f>
        <v>200</v>
      </c>
      <c r="H14" s="10">
        <v>6</v>
      </c>
      <c r="I14" s="54">
        <f t="shared" si="1"/>
        <v>12</v>
      </c>
    </row>
    <row r="15" spans="1:9" ht="48" customHeight="1">
      <c r="A15" s="10">
        <v>5</v>
      </c>
      <c r="B15" s="25" t="s">
        <v>3</v>
      </c>
      <c r="C15" s="1" t="s">
        <v>23</v>
      </c>
      <c r="D15" s="10" t="s">
        <v>4</v>
      </c>
      <c r="E15" s="57" t="s">
        <v>66</v>
      </c>
      <c r="F15" s="1">
        <v>26.2</v>
      </c>
      <c r="G15" s="43">
        <f>F15/E15*100</f>
        <v>262</v>
      </c>
      <c r="H15" s="1">
        <v>5</v>
      </c>
      <c r="I15" s="54">
        <f t="shared" si="1"/>
        <v>13.1</v>
      </c>
    </row>
    <row r="16" spans="1:9" ht="45" customHeight="1">
      <c r="A16" s="10">
        <v>6</v>
      </c>
      <c r="B16" s="68" t="s">
        <v>5</v>
      </c>
      <c r="C16" s="11" t="s">
        <v>6</v>
      </c>
      <c r="D16" s="12" t="s">
        <v>7</v>
      </c>
      <c r="E16" s="11">
        <v>48</v>
      </c>
      <c r="F16" s="11">
        <v>52</v>
      </c>
      <c r="G16" s="42">
        <f>E16/F16*100</f>
        <v>92.307692307692307</v>
      </c>
      <c r="H16" s="11">
        <v>4</v>
      </c>
      <c r="I16" s="54">
        <f t="shared" si="1"/>
        <v>3.6923076923076921</v>
      </c>
    </row>
    <row r="17" spans="1:9" ht="51.75" customHeight="1">
      <c r="A17" s="10">
        <v>7</v>
      </c>
      <c r="B17" s="68" t="s">
        <v>9</v>
      </c>
      <c r="C17" s="11" t="s">
        <v>10</v>
      </c>
      <c r="D17" s="12" t="s">
        <v>7</v>
      </c>
      <c r="E17" s="11">
        <v>50</v>
      </c>
      <c r="F17" s="11">
        <v>28</v>
      </c>
      <c r="G17" s="42">
        <f>E17/F17*100</f>
        <v>178.57142857142858</v>
      </c>
      <c r="H17" s="11">
        <v>5</v>
      </c>
      <c r="I17" s="54">
        <f t="shared" si="1"/>
        <v>8.9285714285714288</v>
      </c>
    </row>
    <row r="18" spans="1:9" ht="54" customHeight="1">
      <c r="A18" s="10">
        <v>8</v>
      </c>
      <c r="B18" s="25" t="s">
        <v>11</v>
      </c>
      <c r="C18" s="1" t="s">
        <v>12</v>
      </c>
      <c r="D18" s="10" t="s">
        <v>8</v>
      </c>
      <c r="E18" s="1">
        <v>860</v>
      </c>
      <c r="F18" s="1">
        <v>753</v>
      </c>
      <c r="G18" s="43">
        <f>E18/F18*100</f>
        <v>114.20982735723773</v>
      </c>
      <c r="H18" s="1">
        <v>4</v>
      </c>
      <c r="I18" s="54">
        <f t="shared" si="1"/>
        <v>4.568393094289509</v>
      </c>
    </row>
    <row r="19" spans="1:9" ht="56.25" customHeight="1">
      <c r="A19" s="10">
        <v>9</v>
      </c>
      <c r="B19" s="26" t="s">
        <v>24</v>
      </c>
      <c r="C19" s="10" t="s">
        <v>25</v>
      </c>
      <c r="D19" s="1" t="s">
        <v>27</v>
      </c>
      <c r="E19" s="10">
        <v>180</v>
      </c>
      <c r="F19" s="10">
        <v>279</v>
      </c>
      <c r="G19" s="44">
        <f>F19/E19*100</f>
        <v>155</v>
      </c>
      <c r="H19" s="10">
        <v>6</v>
      </c>
      <c r="I19" s="54">
        <f t="shared" si="1"/>
        <v>9.3000000000000007</v>
      </c>
    </row>
    <row r="20" spans="1:9" ht="40.5" customHeight="1">
      <c r="A20" s="10">
        <v>10</v>
      </c>
      <c r="B20" s="25" t="s">
        <v>15</v>
      </c>
      <c r="C20" s="1" t="s">
        <v>28</v>
      </c>
      <c r="D20" s="10" t="s">
        <v>4</v>
      </c>
      <c r="E20" s="1">
        <v>90</v>
      </c>
      <c r="F20" s="1">
        <v>100</v>
      </c>
      <c r="G20" s="44">
        <f>F20/E20*100</f>
        <v>111.11111111111111</v>
      </c>
      <c r="H20" s="1">
        <v>5</v>
      </c>
      <c r="I20" s="54">
        <f t="shared" si="1"/>
        <v>5.5555555555555554</v>
      </c>
    </row>
    <row r="21" spans="1:9" ht="25.5" customHeight="1">
      <c r="A21" s="35" t="s">
        <v>57</v>
      </c>
      <c r="B21" s="73" t="s">
        <v>53</v>
      </c>
      <c r="C21" s="74"/>
      <c r="D21" s="13"/>
      <c r="E21" s="15"/>
      <c r="F21" s="14"/>
      <c r="G21" s="14"/>
      <c r="H21" s="49">
        <f t="shared" ref="H21" si="2">H22+H23+H24</f>
        <v>15</v>
      </c>
      <c r="I21" s="61">
        <f>I22+I23+I24</f>
        <v>15</v>
      </c>
    </row>
    <row r="22" spans="1:9" ht="122.25" customHeight="1">
      <c r="A22" s="31">
        <v>1</v>
      </c>
      <c r="B22" s="32" t="s">
        <v>45</v>
      </c>
      <c r="C22" s="33" t="s">
        <v>46</v>
      </c>
      <c r="D22" s="34" t="s">
        <v>4</v>
      </c>
      <c r="E22" s="34" t="s">
        <v>69</v>
      </c>
      <c r="F22" s="34">
        <v>-26.03</v>
      </c>
      <c r="G22" s="34">
        <v>100</v>
      </c>
      <c r="H22" s="34">
        <v>5</v>
      </c>
      <c r="I22" s="59">
        <v>5</v>
      </c>
    </row>
    <row r="23" spans="1:9" ht="51" customHeight="1">
      <c r="A23" s="31">
        <v>2</v>
      </c>
      <c r="B23" s="32" t="s">
        <v>47</v>
      </c>
      <c r="C23" s="33" t="s">
        <v>48</v>
      </c>
      <c r="D23" s="34" t="s">
        <v>49</v>
      </c>
      <c r="E23" s="34" t="s">
        <v>62</v>
      </c>
      <c r="F23" s="34" t="s">
        <v>70</v>
      </c>
      <c r="G23" s="34">
        <v>100</v>
      </c>
      <c r="H23" s="34">
        <v>4</v>
      </c>
      <c r="I23" s="59">
        <v>4</v>
      </c>
    </row>
    <row r="24" spans="1:9" ht="71.25" customHeight="1">
      <c r="A24" s="10">
        <v>3</v>
      </c>
      <c r="B24" s="27" t="s">
        <v>13</v>
      </c>
      <c r="C24" s="16" t="s">
        <v>14</v>
      </c>
      <c r="D24" s="17" t="s">
        <v>4</v>
      </c>
      <c r="E24" s="16">
        <v>80</v>
      </c>
      <c r="F24" s="16">
        <v>80</v>
      </c>
      <c r="G24" s="16">
        <f>F24/E24*100</f>
        <v>100</v>
      </c>
      <c r="H24" s="16">
        <v>6</v>
      </c>
      <c r="I24" s="59">
        <f>G24*H24/100</f>
        <v>6</v>
      </c>
    </row>
    <row r="25" spans="1:9" ht="45.75" customHeight="1">
      <c r="A25" s="35" t="s">
        <v>59</v>
      </c>
      <c r="B25" s="73" t="s">
        <v>58</v>
      </c>
      <c r="C25" s="74"/>
      <c r="D25" s="29"/>
      <c r="E25" s="29"/>
      <c r="F25" s="29"/>
      <c r="G25" s="29"/>
      <c r="H25" s="50">
        <f t="shared" ref="H25" si="3">H26+H27</f>
        <v>10</v>
      </c>
      <c r="I25" s="61">
        <f>I26+I27</f>
        <v>13.413461538461538</v>
      </c>
    </row>
    <row r="26" spans="1:9" ht="45" customHeight="1">
      <c r="A26" s="65">
        <v>1</v>
      </c>
      <c r="B26" s="30" t="s">
        <v>44</v>
      </c>
      <c r="C26" s="1" t="s">
        <v>61</v>
      </c>
      <c r="D26" s="10" t="s">
        <v>4</v>
      </c>
      <c r="E26" s="40">
        <v>41.6</v>
      </c>
      <c r="F26" s="10">
        <v>70</v>
      </c>
      <c r="G26" s="41">
        <f>F26/E26*100</f>
        <v>168.26923076923077</v>
      </c>
      <c r="H26" s="10">
        <v>5</v>
      </c>
      <c r="I26" s="45">
        <f>G26*H26/100</f>
        <v>8.4134615384615383</v>
      </c>
    </row>
    <row r="27" spans="1:9" ht="39">
      <c r="A27" s="10">
        <v>2</v>
      </c>
      <c r="B27" s="28" t="s">
        <v>16</v>
      </c>
      <c r="C27" s="1" t="s">
        <v>17</v>
      </c>
      <c r="D27" s="10" t="s">
        <v>4</v>
      </c>
      <c r="E27" s="1">
        <v>100</v>
      </c>
      <c r="F27" s="1">
        <v>100</v>
      </c>
      <c r="G27" s="43">
        <v>100</v>
      </c>
      <c r="H27" s="1">
        <v>5</v>
      </c>
      <c r="I27" s="45">
        <f>G27*H27/100</f>
        <v>5</v>
      </c>
    </row>
    <row r="28" spans="1:9">
      <c r="A28" s="35" t="s">
        <v>75</v>
      </c>
      <c r="B28" s="36" t="s">
        <v>54</v>
      </c>
      <c r="C28" s="37"/>
      <c r="D28" s="15"/>
      <c r="E28" s="14"/>
      <c r="F28" s="14"/>
      <c r="G28" s="14"/>
      <c r="H28" s="14">
        <f t="shared" ref="H28" si="4">H29+H30+H31+H32+H33</f>
        <v>25</v>
      </c>
      <c r="I28" s="61">
        <f>I29+I30+I31+I32+I33</f>
        <v>47</v>
      </c>
    </row>
    <row r="29" spans="1:9" ht="51">
      <c r="A29" s="60">
        <v>1</v>
      </c>
      <c r="B29" s="30" t="s">
        <v>50</v>
      </c>
      <c r="C29" s="1" t="s">
        <v>55</v>
      </c>
      <c r="D29" s="10" t="s">
        <v>4</v>
      </c>
      <c r="E29" s="51">
        <v>0.5</v>
      </c>
      <c r="F29" s="51">
        <v>1</v>
      </c>
      <c r="G29" s="44">
        <f>F29/E29*100</f>
        <v>200</v>
      </c>
      <c r="H29" s="10">
        <v>5</v>
      </c>
      <c r="I29" s="59">
        <f>G29*H29/100</f>
        <v>10</v>
      </c>
    </row>
    <row r="30" spans="1:9" ht="38.25">
      <c r="A30" s="60">
        <v>2</v>
      </c>
      <c r="B30" s="28" t="s">
        <v>51</v>
      </c>
      <c r="C30" s="1" t="s">
        <v>56</v>
      </c>
      <c r="D30" s="10" t="s">
        <v>39</v>
      </c>
      <c r="E30" s="1">
        <v>5</v>
      </c>
      <c r="F30" s="10">
        <v>22</v>
      </c>
      <c r="G30" s="44">
        <f t="shared" ref="G30:G33" si="5">F30/E30*100</f>
        <v>440.00000000000006</v>
      </c>
      <c r="H30" s="10">
        <v>5</v>
      </c>
      <c r="I30" s="59">
        <f t="shared" ref="I30:I33" si="6">G30*H30/100</f>
        <v>22.000000000000004</v>
      </c>
    </row>
    <row r="31" spans="1:9" ht="38.25">
      <c r="A31" s="60">
        <v>3</v>
      </c>
      <c r="B31" s="69" t="s">
        <v>18</v>
      </c>
      <c r="C31" s="1" t="s">
        <v>19</v>
      </c>
      <c r="D31" s="10" t="s">
        <v>4</v>
      </c>
      <c r="E31" s="1">
        <v>100</v>
      </c>
      <c r="F31" s="1">
        <v>100</v>
      </c>
      <c r="G31" s="44">
        <f t="shared" si="5"/>
        <v>100</v>
      </c>
      <c r="H31" s="1">
        <v>5</v>
      </c>
      <c r="I31" s="59">
        <f t="shared" si="6"/>
        <v>5</v>
      </c>
    </row>
    <row r="32" spans="1:9" ht="89.25">
      <c r="A32" s="60">
        <v>4</v>
      </c>
      <c r="B32" s="69" t="s">
        <v>29</v>
      </c>
      <c r="C32" s="1" t="s">
        <v>30</v>
      </c>
      <c r="D32" s="10" t="s">
        <v>4</v>
      </c>
      <c r="E32" s="1">
        <v>100</v>
      </c>
      <c r="F32" s="1">
        <v>100</v>
      </c>
      <c r="G32" s="44">
        <f t="shared" si="5"/>
        <v>100</v>
      </c>
      <c r="H32" s="1">
        <v>6</v>
      </c>
      <c r="I32" s="59">
        <f t="shared" si="6"/>
        <v>6</v>
      </c>
    </row>
    <row r="33" spans="1:9" ht="51">
      <c r="A33" s="60">
        <v>5</v>
      </c>
      <c r="B33" s="69" t="s">
        <v>20</v>
      </c>
      <c r="C33" s="1" t="s">
        <v>26</v>
      </c>
      <c r="D33" s="10" t="s">
        <v>4</v>
      </c>
      <c r="E33" s="1">
        <v>100</v>
      </c>
      <c r="F33" s="1">
        <v>100</v>
      </c>
      <c r="G33" s="44">
        <f t="shared" si="5"/>
        <v>100</v>
      </c>
      <c r="H33" s="1">
        <v>4</v>
      </c>
      <c r="I33" s="59">
        <f t="shared" si="6"/>
        <v>4</v>
      </c>
    </row>
    <row r="34" spans="1:9">
      <c r="A34" s="4"/>
      <c r="B34" s="75" t="s">
        <v>21</v>
      </c>
      <c r="C34" s="76"/>
      <c r="D34" s="18"/>
      <c r="E34" s="66"/>
      <c r="F34" s="66"/>
      <c r="G34" s="66"/>
      <c r="H34" s="66">
        <f t="shared" ref="H34" si="7">H28+H25+H21+H10</f>
        <v>100</v>
      </c>
      <c r="I34" s="58">
        <f>I10+I21+I28+I25</f>
        <v>140.34915092288858</v>
      </c>
    </row>
    <row r="35" spans="1:9">
      <c r="A35" s="2"/>
      <c r="B35" s="77" t="s">
        <v>33</v>
      </c>
      <c r="C35" s="78"/>
      <c r="D35" s="78"/>
      <c r="E35" s="78"/>
      <c r="F35" s="78"/>
      <c r="G35" s="78"/>
      <c r="H35" s="63"/>
    </row>
    <row r="36" spans="1:9">
      <c r="A36" s="2"/>
      <c r="B36" s="2"/>
      <c r="C36" s="2"/>
      <c r="D36" s="2"/>
      <c r="E36" s="2"/>
      <c r="F36" s="2"/>
      <c r="G36" s="2"/>
      <c r="H36" s="2"/>
    </row>
    <row r="37" spans="1:9">
      <c r="A37" s="2"/>
      <c r="B37" s="19"/>
      <c r="C37" s="2"/>
      <c r="D37" s="2"/>
      <c r="E37" s="2"/>
      <c r="F37" s="2"/>
      <c r="G37" s="2"/>
      <c r="H37" s="2"/>
    </row>
    <row r="38" spans="1:9">
      <c r="A38" s="2"/>
      <c r="B38" s="20" t="s">
        <v>32</v>
      </c>
      <c r="C38" s="2"/>
      <c r="D38" s="2"/>
      <c r="E38" s="70"/>
      <c r="F38" s="70"/>
      <c r="G38" s="70"/>
      <c r="H38" s="70"/>
    </row>
    <row r="39" spans="1:9">
      <c r="A39" s="2"/>
      <c r="B39" s="21"/>
      <c r="C39" s="2"/>
      <c r="D39" s="2"/>
      <c r="E39" s="70"/>
      <c r="F39" s="70"/>
      <c r="G39" s="70"/>
      <c r="H39" s="70"/>
    </row>
    <row r="40" spans="1:9">
      <c r="A40" s="2"/>
      <c r="B40" s="21"/>
      <c r="C40" s="22" t="s">
        <v>34</v>
      </c>
      <c r="D40" s="2"/>
      <c r="E40" s="70"/>
      <c r="F40" s="70"/>
      <c r="G40" s="70"/>
      <c r="H40" s="70"/>
    </row>
  </sheetData>
  <mergeCells count="19">
    <mergeCell ref="A7:A8"/>
    <mergeCell ref="B7:B8"/>
    <mergeCell ref="C7:C8"/>
    <mergeCell ref="D7:D8"/>
    <mergeCell ref="E7:F7"/>
    <mergeCell ref="B21:C21"/>
    <mergeCell ref="B25:C25"/>
    <mergeCell ref="B34:C34"/>
    <mergeCell ref="B35:G35"/>
    <mergeCell ref="F1:H1"/>
    <mergeCell ref="F2:H2"/>
    <mergeCell ref="F3:H3"/>
    <mergeCell ref="B5:H5"/>
    <mergeCell ref="G7:G8"/>
    <mergeCell ref="E38:H38"/>
    <mergeCell ref="E39:H39"/>
    <mergeCell ref="E40:H40"/>
    <mergeCell ref="H7:H8"/>
    <mergeCell ref="I7:I8"/>
  </mergeCells>
  <pageMargins left="0.7" right="0.7" top="0.75" bottom="0.75" header="0.3" footer="0.3"/>
  <pageSetup paperSize="9" scale="60" orientation="portrait" r:id="rId1"/>
  <rowBreaks count="1" manualBreakCount="1">
    <brk id="2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Crit CA-31.12.25_final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Loredana Badescu</dc:creator>
  <cp:lastModifiedBy>Oana Tudorachi</cp:lastModifiedBy>
  <cp:lastPrinted>2025-11-07T09:35:22Z</cp:lastPrinted>
  <dcterms:created xsi:type="dcterms:W3CDTF">2015-06-05T18:19:34Z</dcterms:created>
  <dcterms:modified xsi:type="dcterms:W3CDTF">2026-04-27T08:10:18Z</dcterms:modified>
</cp:coreProperties>
</file>