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cuments\CJC\CRIT DE PERF\Criterii 2025\"/>
    </mc:Choice>
  </mc:AlternateContent>
  <bookViews>
    <workbookView xWindow="0" yWindow="0" windowWidth="28800" windowHeight="12435"/>
  </bookViews>
  <sheets>
    <sheet name="Crit dir-30.06.2025" sheetId="2" r:id="rId1"/>
    <sheet name="Foaie1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5" i="2" l="1"/>
  <c r="G34" i="2"/>
  <c r="I34" i="2" s="1"/>
  <c r="G33" i="2"/>
  <c r="I33" i="2" s="1"/>
  <c r="G32" i="2"/>
  <c r="I32" i="2" s="1"/>
  <c r="G31" i="2"/>
  <c r="I31" i="2" s="1"/>
  <c r="G30" i="2"/>
  <c r="I30" i="2" s="1"/>
  <c r="H29" i="2"/>
  <c r="G28" i="2"/>
  <c r="I28" i="2" s="1"/>
  <c r="G27" i="2"/>
  <c r="I27" i="2" s="1"/>
  <c r="H26" i="2"/>
  <c r="G25" i="2"/>
  <c r="I25" i="2" s="1"/>
  <c r="I22" i="2" s="1"/>
  <c r="H22" i="2"/>
  <c r="G20" i="2"/>
  <c r="I20" i="2" s="1"/>
  <c r="G19" i="2"/>
  <c r="I19" i="2" s="1"/>
  <c r="G18" i="2"/>
  <c r="I18" i="2" s="1"/>
  <c r="G17" i="2"/>
  <c r="I17" i="2" s="1"/>
  <c r="G16" i="2"/>
  <c r="I16" i="2" s="1"/>
  <c r="G15" i="2"/>
  <c r="I15" i="2" s="1"/>
  <c r="G14" i="2"/>
  <c r="I14" i="2" s="1"/>
  <c r="G13" i="2"/>
  <c r="I13" i="2" s="1"/>
  <c r="G12" i="2"/>
  <c r="I12" i="2" s="1"/>
  <c r="G11" i="2"/>
  <c r="I11" i="2" s="1"/>
  <c r="H10" i="2"/>
  <c r="H35" i="2" l="1"/>
  <c r="I10" i="2"/>
  <c r="I29" i="2"/>
  <c r="I26" i="2"/>
  <c r="P27" i="1" l="1"/>
  <c r="P34" i="1" l="1"/>
  <c r="N34" i="1"/>
  <c r="P33" i="1"/>
  <c r="N33" i="1"/>
  <c r="P32" i="1"/>
  <c r="N32" i="1"/>
  <c r="P31" i="1"/>
  <c r="N31" i="1"/>
  <c r="N30" i="1"/>
  <c r="P30" i="1" s="1"/>
  <c r="P29" i="1" s="1"/>
  <c r="N28" i="1"/>
  <c r="P28" i="1"/>
  <c r="N27" i="1"/>
  <c r="P25" i="1"/>
  <c r="P22" i="1"/>
  <c r="N25" i="1"/>
  <c r="P16" i="1"/>
  <c r="P17" i="1"/>
  <c r="P18" i="1"/>
  <c r="P19" i="1"/>
  <c r="P20" i="1"/>
  <c r="N20" i="1"/>
  <c r="N19" i="1"/>
  <c r="N18" i="1"/>
  <c r="N17" i="1"/>
  <c r="N16" i="1"/>
  <c r="N12" i="1" l="1"/>
  <c r="P12" i="1" s="1"/>
  <c r="N13" i="1"/>
  <c r="P13" i="1" s="1"/>
  <c r="N14" i="1"/>
  <c r="P14" i="1" s="1"/>
  <c r="N15" i="1"/>
  <c r="P15" i="1" s="1"/>
  <c r="P11" i="1"/>
  <c r="N11" i="1"/>
  <c r="P10" i="1" l="1"/>
  <c r="O10" i="1"/>
  <c r="O22" i="1"/>
  <c r="O26" i="1"/>
  <c r="O29" i="1"/>
  <c r="O35" i="1"/>
  <c r="J10" i="1" l="1"/>
  <c r="H10" i="1"/>
  <c r="J29" i="1"/>
  <c r="H29" i="1"/>
  <c r="P26" i="1"/>
  <c r="P35" i="1"/>
</calcChain>
</file>

<file path=xl/sharedStrings.xml><?xml version="1.0" encoding="utf-8"?>
<sst xmlns="http://schemas.openxmlformats.org/spreadsheetml/2006/main" count="248" uniqueCount="104">
  <si>
    <t>Indicator</t>
  </si>
  <si>
    <t>Formula de calcul</t>
  </si>
  <si>
    <t>UM</t>
  </si>
  <si>
    <t>Nivel indicator</t>
  </si>
  <si>
    <t>Pondere</t>
  </si>
  <si>
    <t xml:space="preserve">Marja profitului net </t>
  </si>
  <si>
    <t>%</t>
  </si>
  <si>
    <t xml:space="preserve">Perioada de recuperare a creanțelor </t>
  </si>
  <si>
    <t>creanțe/CAx nr. de zile ale perioadei</t>
  </si>
  <si>
    <t>zile</t>
  </si>
  <si>
    <t>lei</t>
  </si>
  <si>
    <t>Perioada de plata a datoriilor curente</t>
  </si>
  <si>
    <t>datorii curente/CA x nr.zile ale perioadei</t>
  </si>
  <si>
    <t>Cheltuieli totale la 1000 lei venituri</t>
  </si>
  <si>
    <t>cheltuieli totale/venituri totale*1000</t>
  </si>
  <si>
    <t>Gradul de ocupare al spațiilor</t>
  </si>
  <si>
    <t>suprafața închiriată/suprafața de închiriat</t>
  </si>
  <si>
    <t>min 75</t>
  </si>
  <si>
    <t>min 80</t>
  </si>
  <si>
    <t>min 85</t>
  </si>
  <si>
    <t>Realizarea planului de investitii</t>
  </si>
  <si>
    <t>Calitatea serviciilor reflectat în gradul de satisfacție a cerințelor populației</t>
  </si>
  <si>
    <t>nr de sesizări soluționate/nr total sesizari</t>
  </si>
  <si>
    <t>Transparența privind publicarea pe pagina de internet a obligațiilor de raportare</t>
  </si>
  <si>
    <t>Cf. OUG 109/2011</t>
  </si>
  <si>
    <t>Dezvoltarea sistemului de control intern managerial</t>
  </si>
  <si>
    <t>Total ponderi %</t>
  </si>
  <si>
    <t>Nr.crt.</t>
  </si>
  <si>
    <t>profit net/CA net*100</t>
  </si>
  <si>
    <t>Productivitatea muncii</t>
  </si>
  <si>
    <t>CA/nr. mediu salariați</t>
  </si>
  <si>
    <t>Nr.acțiuni realizate/nr. acțiuni cf. Programului anual de dezvoltare a sistemului de control intern managerial</t>
  </si>
  <si>
    <t>mii lei/nr.mediu salariați</t>
  </si>
  <si>
    <t>min 13.5</t>
  </si>
  <si>
    <t>min 14.5</t>
  </si>
  <si>
    <t>max 870</t>
  </si>
  <si>
    <t>min 170</t>
  </si>
  <si>
    <t>min 100</t>
  </si>
  <si>
    <t>planul de investiții realizat/planul de investiții aprobat în anul în curs</t>
  </si>
  <si>
    <t xml:space="preserve">max 880  </t>
  </si>
  <si>
    <t>min 150</t>
  </si>
  <si>
    <t>min 13</t>
  </si>
  <si>
    <t>max 890</t>
  </si>
  <si>
    <t>min 155</t>
  </si>
  <si>
    <t>min 73</t>
  </si>
  <si>
    <t>min 78</t>
  </si>
  <si>
    <t>max 55</t>
  </si>
  <si>
    <t>max 50</t>
  </si>
  <si>
    <t>max 52</t>
  </si>
  <si>
    <t>Elaborarea si prezentarea la timp a rapoartelor trimestriale, semestriale și anuale privind execuția mandatului conform legislației și a contractului de mandat, inclusiv a indicatorilor de performanță</t>
  </si>
  <si>
    <t>respectare termene din OUG 109/2012; contract mandat; HCJ</t>
  </si>
  <si>
    <t>ROMÂNIA</t>
  </si>
  <si>
    <t xml:space="preserve">       </t>
  </si>
  <si>
    <t xml:space="preserve"> Alin Tişe    </t>
  </si>
  <si>
    <t>PREŞEDINTE,</t>
  </si>
  <si>
    <r>
      <t>Notă:</t>
    </r>
    <r>
      <rPr>
        <sz val="10"/>
        <color theme="1"/>
        <rFont val="Montserrat Light"/>
      </rPr>
      <t xml:space="preserve"> Indicatorii vor fi calculați în conformitate cu datele din situațiile financiare/balanța de verificare.</t>
    </r>
  </si>
  <si>
    <r>
      <t xml:space="preserve">   </t>
    </r>
    <r>
      <rPr>
        <sz val="10"/>
        <color theme="1"/>
        <rFont val="Montserrat Light"/>
      </rPr>
      <t xml:space="preserve">                                                                         </t>
    </r>
  </si>
  <si>
    <t>Rata cheltuielilor de capital</t>
  </si>
  <si>
    <t>Cheltuieli de capital/total active</t>
  </si>
  <si>
    <t>Rata lichidității curente</t>
  </si>
  <si>
    <t>Active curente (circulante)/ Datorii curente</t>
  </si>
  <si>
    <t>nr.</t>
  </si>
  <si>
    <t>Rata de rotație a activelor</t>
  </si>
  <si>
    <t>Cifra de afaceri netă/Valoarea medie a tuturor activelor</t>
  </si>
  <si>
    <t>Rata de plată a dividendelor</t>
  </si>
  <si>
    <t>Dividente platite (aferente an x)/Profit net(aferent an x)</t>
  </si>
  <si>
    <t>Rata de retenție a clienților</t>
  </si>
  <si>
    <t>Consumul de energie</t>
  </si>
  <si>
    <t>Indicatorul reprezintă reducerea consumului de energie anual, astfel încât această reducere de 1,3% să se încadreze în obiectivele europene stabilite pentru perioada 2023-2030, potrivit cărora reducerea colectivă reprezintă 11,7% la nivelul UE.</t>
  </si>
  <si>
    <t>min. -1,30%</t>
  </si>
  <si>
    <t>Instituirea unui sistem de siguranță a angajaților</t>
  </si>
  <si>
    <t>Confirmarea instituirii sistemului</t>
  </si>
  <si>
    <t>DA/Nu</t>
  </si>
  <si>
    <t>Rata membrilor independenți în consiliul de administrație</t>
  </si>
  <si>
    <t>Numărul de reuniuni al consiliului de administrație</t>
  </si>
  <si>
    <t>Indicatori financiari 50%</t>
  </si>
  <si>
    <t>Indicatori operaționali    15%</t>
  </si>
  <si>
    <t>Indicatori  guvernanță corporativă   25%</t>
  </si>
  <si>
    <t>Numărul total de membri neexecutivi și independenți în consiliul de administrație/Numărul total de membri în consiliul de administrație</t>
  </si>
  <si>
    <t>Numărul ședințelor consililui de administrație susținute de-a lungul anului</t>
  </si>
  <si>
    <t>II.</t>
  </si>
  <si>
    <t>Indicatori  orientați spre servicii publice    10%</t>
  </si>
  <si>
    <t>III.</t>
  </si>
  <si>
    <t>I.</t>
  </si>
  <si>
    <t>Număr total de clienți/Număr de clienți noi</t>
  </si>
  <si>
    <t xml:space="preserve"> DA</t>
  </si>
  <si>
    <t>1-2.5</t>
  </si>
  <si>
    <t>0.74</t>
  </si>
  <si>
    <t>50</t>
  </si>
  <si>
    <t>10</t>
  </si>
  <si>
    <t>Fluxul de numerar</t>
  </si>
  <si>
    <t>&gt; 0</t>
  </si>
  <si>
    <t>An 2025</t>
  </si>
  <si>
    <t>Prevederi nivel indicator 2025</t>
  </si>
  <si>
    <t>6.051.404</t>
  </si>
  <si>
    <t>Prevederi nivel indicator an 2025</t>
  </si>
  <si>
    <t>CONSILIUL JUDEȚEAN CLUJ</t>
  </si>
  <si>
    <t>CENTRUL AGRO TRANSILVANIA CLUJ SA</t>
  </si>
  <si>
    <t>RO 16369218</t>
  </si>
  <si>
    <r>
      <t xml:space="preserve">               </t>
    </r>
    <r>
      <rPr>
        <b/>
        <sz val="10"/>
        <color theme="1"/>
        <rFont val="Montserrat Light"/>
      </rPr>
      <t xml:space="preserve"> Gradul de realizare al Indicatori cheie de performanță pentru directorul general și directorul de dezvoltare al societății Centrul Agro Transilvania S.A. la 30.06.2025</t>
    </r>
  </si>
  <si>
    <t>Realizat nivel indicator la 30.06.2025</t>
  </si>
  <si>
    <t>Pondere an 2025</t>
  </si>
  <si>
    <t>Pondere realizări la 30.06.2025</t>
  </si>
  <si>
    <r>
      <t xml:space="preserve">               </t>
    </r>
    <r>
      <rPr>
        <b/>
        <sz val="10"/>
        <color theme="1"/>
        <rFont val="Montserrat Light"/>
      </rPr>
      <t xml:space="preserve"> Raport privind gradul de realizare al Indicatori cheie de performanță pentru directorul general și directorul de dezvoltare al societății Centrul Agro Transilvania S.A. la 30.06.2025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</si>
</sst>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3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Montserrat Light"/>
    </font>
    <font>
      <sz val="10"/>
      <color theme="1"/>
      <name val="Montserrat Light"/>
    </font>
    <font>
      <b/>
      <sz val="10"/>
      <color theme="1"/>
      <name val="Montserrat Light"/>
    </font>
    <font>
      <b/>
      <sz val="10"/>
      <name val="Montserrat Light"/>
    </font>
    <font>
      <sz val="9"/>
      <color theme="1"/>
      <name val="Montserrat Light"/>
    </font>
    <font>
      <sz val="9"/>
      <name val="Montserrat Light"/>
    </font>
    <font>
      <b/>
      <sz val="9"/>
      <name val="Montserrat Light"/>
    </font>
    <font>
      <b/>
      <sz val="9"/>
      <color theme="1"/>
      <name val="Montserrat Light"/>
    </font>
    <font>
      <sz val="11"/>
      <color theme="1"/>
      <name val="Calibri"/>
      <family val="2"/>
      <scheme val="minor"/>
    </font>
    <font>
      <sz val="10"/>
      <color rgb="FF000000"/>
      <name val="Cambria"/>
      <family val="1"/>
      <charset val="238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125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center" vertical="center" wrapText="1"/>
    </xf>
    <xf numFmtId="0" fontId="3" fillId="0" borderId="1" xfId="0" applyFont="1" applyBorder="1"/>
    <xf numFmtId="0" fontId="4" fillId="0" borderId="4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3" fillId="2" borderId="0" xfId="0" applyFont="1" applyFill="1" applyAlignment="1">
      <alignment horizontal="center" vertical="center" wrapText="1"/>
    </xf>
    <xf numFmtId="0" fontId="3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5" fillId="2" borderId="2" xfId="0" applyFont="1" applyFill="1" applyBorder="1"/>
    <xf numFmtId="0" fontId="5" fillId="2" borderId="2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/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3" fillId="0" borderId="4" xfId="0" applyFont="1" applyBorder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justify" vertical="center"/>
    </xf>
    <xf numFmtId="0" fontId="4" fillId="0" borderId="0" xfId="0" applyFont="1" applyAlignment="1">
      <alignment horizontal="left" vertical="center" indent="15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wrapText="1"/>
    </xf>
    <xf numFmtId="0" fontId="2" fillId="0" borderId="4" xfId="0" applyFont="1" applyBorder="1" applyAlignment="1">
      <alignment horizontal="left" vertical="center" wrapText="1"/>
    </xf>
    <xf numFmtId="0" fontId="2" fillId="3" borderId="4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wrapText="1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5" fillId="2" borderId="7" xfId="0" applyFont="1" applyFill="1" applyBorder="1"/>
    <xf numFmtId="0" fontId="2" fillId="0" borderId="1" xfId="0" applyFont="1" applyBorder="1" applyAlignment="1">
      <alignment horizontal="left" vertical="center" wrapText="1"/>
    </xf>
    <xf numFmtId="0" fontId="5" fillId="0" borderId="1" xfId="0" applyFont="1" applyBorder="1"/>
    <xf numFmtId="0" fontId="5" fillId="0" borderId="1" xfId="0" applyFont="1" applyBorder="1" applyAlignment="1">
      <alignment horizontal="center" wrapText="1"/>
    </xf>
    <xf numFmtId="0" fontId="4" fillId="0" borderId="1" xfId="0" applyFont="1" applyBorder="1"/>
    <xf numFmtId="0" fontId="6" fillId="0" borderId="9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vertical="center"/>
    </xf>
    <xf numFmtId="0" fontId="9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/>
    </xf>
    <xf numFmtId="0" fontId="9" fillId="2" borderId="1" xfId="0" applyFont="1" applyFill="1" applyBorder="1"/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/>
    </xf>
    <xf numFmtId="0" fontId="5" fillId="0" borderId="1" xfId="0" applyFont="1" applyBorder="1" applyAlignment="1">
      <alignment vertical="center"/>
    </xf>
    <xf numFmtId="0" fontId="5" fillId="0" borderId="4" xfId="0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wrapText="1"/>
    </xf>
    <xf numFmtId="2" fontId="5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43" fontId="5" fillId="0" borderId="1" xfId="1" applyNumberFormat="1" applyFont="1" applyBorder="1" applyAlignment="1">
      <alignment vertical="center" wrapText="1"/>
    </xf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0" xfId="0" applyFont="1"/>
    <xf numFmtId="0" fontId="3" fillId="0" borderId="7" xfId="0" applyFont="1" applyBorder="1" applyAlignment="1">
      <alignment wrapText="1"/>
    </xf>
    <xf numFmtId="0" fontId="3" fillId="0" borderId="2" xfId="0" applyFont="1" applyBorder="1" applyAlignment="1">
      <alignment wrapText="1"/>
    </xf>
    <xf numFmtId="0" fontId="4" fillId="0" borderId="3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9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 wrapText="1"/>
    </xf>
    <xf numFmtId="0" fontId="4" fillId="0" borderId="5" xfId="0" applyFont="1" applyBorder="1" applyAlignment="1">
      <alignment horizontal="left" wrapText="1"/>
    </xf>
    <xf numFmtId="0" fontId="3" fillId="0" borderId="5" xfId="0" applyFont="1" applyBorder="1" applyAlignment="1">
      <alignment horizontal="left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43" fontId="0" fillId="0" borderId="1" xfId="0" applyNumberFormat="1" applyBorder="1" applyAlignment="1">
      <alignment horizontal="center" vertical="center" wrapText="1"/>
    </xf>
    <xf numFmtId="0" fontId="3" fillId="0" borderId="0" xfId="0" applyFont="1" applyBorder="1" applyAlignment="1">
      <alignment horizontal="left"/>
    </xf>
    <xf numFmtId="0" fontId="0" fillId="0" borderId="1" xfId="0" applyBorder="1" applyAlignment="1">
      <alignment horizontal="center"/>
    </xf>
    <xf numFmtId="4" fontId="5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/>
    </xf>
    <xf numFmtId="0" fontId="4" fillId="0" borderId="10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" fontId="0" fillId="2" borderId="1" xfId="0" applyNumberFormat="1" applyFill="1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43" fontId="0" fillId="2" borderId="1" xfId="0" applyNumberFormat="1" applyFill="1" applyBorder="1" applyAlignment="1">
      <alignment horizontal="center" vertical="center"/>
    </xf>
    <xf numFmtId="43" fontId="0" fillId="0" borderId="1" xfId="0" applyNumberFormat="1" applyBorder="1" applyAlignment="1">
      <alignment vertical="center" wrapText="1"/>
    </xf>
    <xf numFmtId="0" fontId="0" fillId="2" borderId="1" xfId="0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/>
    </xf>
    <xf numFmtId="4" fontId="8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wrapText="1"/>
    </xf>
    <xf numFmtId="9" fontId="5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43" fontId="2" fillId="0" borderId="1" xfId="1" applyNumberFormat="1" applyFont="1" applyBorder="1" applyAlignment="1">
      <alignment vertical="center" wrapText="1"/>
    </xf>
    <xf numFmtId="43" fontId="0" fillId="0" borderId="1" xfId="0" applyNumberFormat="1" applyFont="1" applyBorder="1" applyAlignment="1">
      <alignment vertical="center" wrapText="1"/>
    </xf>
    <xf numFmtId="0" fontId="2" fillId="0" borderId="4" xfId="0" applyFont="1" applyBorder="1" applyAlignment="1">
      <alignment horizontal="left" vertical="center"/>
    </xf>
    <xf numFmtId="0" fontId="2" fillId="0" borderId="1" xfId="0" applyFont="1" applyBorder="1" applyAlignment="1">
      <alignment horizontal="center"/>
    </xf>
    <xf numFmtId="49" fontId="2" fillId="0" borderId="1" xfId="0" applyNumberFormat="1" applyFont="1" applyBorder="1" applyAlignment="1">
      <alignment horizontal="center" vertical="center" wrapText="1"/>
    </xf>
    <xf numFmtId="43" fontId="0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4" fontId="7" fillId="0" borderId="1" xfId="0" applyNumberFormat="1" applyFont="1" applyBorder="1" applyAlignment="1">
      <alignment horizontal="center" vertical="center"/>
    </xf>
    <xf numFmtId="4" fontId="0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4" fontId="12" fillId="2" borderId="1" xfId="0" applyNumberFormat="1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vertical="center"/>
    </xf>
    <xf numFmtId="43" fontId="12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1"/>
  <sheetViews>
    <sheetView tabSelected="1" view="pageBreakPreview" zoomScale="60" zoomScaleNormal="100" workbookViewId="0">
      <selection activeCell="B5" sqref="B5:H5"/>
    </sheetView>
  </sheetViews>
  <sheetFormatPr defaultRowHeight="15"/>
  <cols>
    <col min="1" max="1" width="4.140625" customWidth="1"/>
    <col min="2" max="2" width="30.7109375" customWidth="1"/>
    <col min="3" max="3" width="32.42578125" customWidth="1"/>
    <col min="4" max="4" width="10.85546875" customWidth="1"/>
    <col min="5" max="5" width="12" customWidth="1"/>
    <col min="6" max="6" width="12.42578125" customWidth="1"/>
    <col min="7" max="7" width="9.7109375" customWidth="1"/>
    <col min="8" max="8" width="8.7109375" customWidth="1"/>
    <col min="9" max="9" width="11.42578125" bestFit="1" customWidth="1"/>
  </cols>
  <sheetData>
    <row r="1" spans="1:9">
      <c r="A1" s="69" t="s">
        <v>51</v>
      </c>
      <c r="B1" s="69"/>
      <c r="C1" s="69"/>
      <c r="D1" s="69"/>
      <c r="E1" s="69"/>
      <c r="F1" s="76"/>
      <c r="G1" s="76"/>
      <c r="H1" s="76"/>
    </row>
    <row r="2" spans="1:9" ht="18.75" customHeight="1">
      <c r="A2" s="69" t="s">
        <v>96</v>
      </c>
      <c r="B2" s="69"/>
      <c r="C2" s="28"/>
      <c r="D2" s="69"/>
      <c r="E2" s="69"/>
      <c r="F2" s="78"/>
      <c r="G2" s="78"/>
      <c r="H2" s="78"/>
    </row>
    <row r="3" spans="1:9">
      <c r="A3" s="69" t="s">
        <v>97</v>
      </c>
      <c r="B3" s="69"/>
      <c r="C3" s="28"/>
      <c r="D3" s="69"/>
      <c r="E3" s="69"/>
      <c r="F3" s="77"/>
      <c r="G3" s="77"/>
      <c r="H3" s="77"/>
    </row>
    <row r="4" spans="1:9">
      <c r="A4" s="69" t="s">
        <v>98</v>
      </c>
      <c r="B4" s="69"/>
      <c r="C4" s="28"/>
      <c r="D4" s="69"/>
      <c r="E4" s="69"/>
      <c r="F4" s="69"/>
      <c r="G4" s="69"/>
      <c r="H4" s="69"/>
    </row>
    <row r="5" spans="1:9" ht="37.5" customHeight="1">
      <c r="A5" s="2"/>
      <c r="B5" s="104" t="s">
        <v>103</v>
      </c>
      <c r="C5" s="104"/>
      <c r="D5" s="104"/>
      <c r="E5" s="104"/>
      <c r="F5" s="104"/>
      <c r="G5" s="104"/>
      <c r="H5" s="104"/>
    </row>
    <row r="6" spans="1:9">
      <c r="A6" s="2"/>
      <c r="B6" s="2"/>
      <c r="C6" s="4"/>
      <c r="D6" s="2"/>
      <c r="E6" s="2"/>
      <c r="F6" s="2"/>
      <c r="G6" s="2"/>
      <c r="H6" s="2"/>
    </row>
    <row r="7" spans="1:9" ht="31.5" customHeight="1">
      <c r="A7" s="70" t="s">
        <v>27</v>
      </c>
      <c r="B7" s="81" t="s">
        <v>0</v>
      </c>
      <c r="C7" s="82" t="s">
        <v>1</v>
      </c>
      <c r="D7" s="83" t="s">
        <v>2</v>
      </c>
      <c r="E7" s="106" t="s">
        <v>92</v>
      </c>
      <c r="F7" s="94"/>
      <c r="G7" s="92" t="s">
        <v>6</v>
      </c>
      <c r="H7" s="82" t="s">
        <v>101</v>
      </c>
      <c r="I7" s="94" t="s">
        <v>102</v>
      </c>
    </row>
    <row r="8" spans="1:9" ht="39" customHeight="1">
      <c r="A8" s="71"/>
      <c r="B8" s="81"/>
      <c r="C8" s="82"/>
      <c r="D8" s="83"/>
      <c r="E8" s="29" t="s">
        <v>95</v>
      </c>
      <c r="F8" s="29" t="s">
        <v>100</v>
      </c>
      <c r="G8" s="93"/>
      <c r="H8" s="94"/>
      <c r="I8" s="94"/>
    </row>
    <row r="9" spans="1:9" ht="24" customHeight="1">
      <c r="A9" s="5">
        <v>1</v>
      </c>
      <c r="B9" s="6">
        <v>2</v>
      </c>
      <c r="C9" s="7">
        <v>3</v>
      </c>
      <c r="D9" s="68">
        <v>4</v>
      </c>
      <c r="E9" s="68">
        <v>4</v>
      </c>
      <c r="F9" s="68">
        <v>5</v>
      </c>
      <c r="G9" s="68">
        <v>6</v>
      </c>
      <c r="H9" s="68">
        <v>7</v>
      </c>
      <c r="I9" s="89">
        <v>8</v>
      </c>
    </row>
    <row r="10" spans="1:9" ht="26.25" customHeight="1">
      <c r="A10" s="123" t="s">
        <v>83</v>
      </c>
      <c r="B10" s="54" t="s">
        <v>75</v>
      </c>
      <c r="C10" s="9"/>
      <c r="D10" s="10"/>
      <c r="E10" s="12"/>
      <c r="F10" s="11"/>
      <c r="G10" s="11"/>
      <c r="H10" s="101">
        <f>H11+H12+H13+H14+H15+H16+H17+H18+H19+H20+H21</f>
        <v>50</v>
      </c>
      <c r="I10" s="122">
        <f>I11+I12+I13+I14+I15+I16+I17+I18+I19+I21</f>
        <v>38.915292085012474</v>
      </c>
    </row>
    <row r="11" spans="1:9" ht="30.75" customHeight="1">
      <c r="A11" s="13">
        <v>1</v>
      </c>
      <c r="B11" s="33" t="s">
        <v>57</v>
      </c>
      <c r="C11" s="1" t="s">
        <v>58</v>
      </c>
      <c r="D11" s="13" t="s">
        <v>6</v>
      </c>
      <c r="E11" s="107">
        <v>2.0299999999999998</v>
      </c>
      <c r="F11" s="108">
        <v>0.74</v>
      </c>
      <c r="G11" s="108">
        <f>F11/E11*100</f>
        <v>36.453201970443352</v>
      </c>
      <c r="H11" s="13">
        <v>5</v>
      </c>
      <c r="I11" s="109">
        <f>H11*G11/100</f>
        <v>1.8226600985221677</v>
      </c>
    </row>
    <row r="12" spans="1:9" ht="45" customHeight="1">
      <c r="A12" s="13">
        <v>2</v>
      </c>
      <c r="B12" s="110" t="s">
        <v>59</v>
      </c>
      <c r="C12" s="1" t="s">
        <v>60</v>
      </c>
      <c r="D12" s="111" t="s">
        <v>61</v>
      </c>
      <c r="E12" s="112" t="s">
        <v>86</v>
      </c>
      <c r="F12" s="1">
        <v>2.79</v>
      </c>
      <c r="G12" s="108">
        <f>2.5/F12*100</f>
        <v>89.605734767025098</v>
      </c>
      <c r="H12" s="111">
        <v>5</v>
      </c>
      <c r="I12" s="109">
        <f t="shared" ref="I12:I20" si="0">H12*G12/100</f>
        <v>4.4802867383512543</v>
      </c>
    </row>
    <row r="13" spans="1:9" ht="44.25" customHeight="1">
      <c r="A13" s="13">
        <v>3</v>
      </c>
      <c r="B13" s="110" t="s">
        <v>62</v>
      </c>
      <c r="C13" s="1" t="s">
        <v>63</v>
      </c>
      <c r="D13" s="13" t="s">
        <v>61</v>
      </c>
      <c r="E13" s="112" t="s">
        <v>87</v>
      </c>
      <c r="F13" s="1">
        <v>0.38</v>
      </c>
      <c r="G13" s="108">
        <f t="shared" ref="G13:G15" si="1">F13/E13*100</f>
        <v>51.351351351351347</v>
      </c>
      <c r="H13" s="13">
        <v>5</v>
      </c>
      <c r="I13" s="109">
        <f t="shared" si="0"/>
        <v>2.5675675675675671</v>
      </c>
    </row>
    <row r="14" spans="1:9" ht="30" customHeight="1">
      <c r="A14" s="13">
        <v>4</v>
      </c>
      <c r="B14" s="110" t="s">
        <v>64</v>
      </c>
      <c r="C14" s="1" t="s">
        <v>65</v>
      </c>
      <c r="D14" s="13" t="s">
        <v>6</v>
      </c>
      <c r="E14" s="112" t="s">
        <v>88</v>
      </c>
      <c r="F14" s="1">
        <v>0</v>
      </c>
      <c r="G14" s="108">
        <f t="shared" si="1"/>
        <v>0</v>
      </c>
      <c r="H14" s="13">
        <v>6</v>
      </c>
      <c r="I14" s="109">
        <f t="shared" si="0"/>
        <v>0</v>
      </c>
    </row>
    <row r="15" spans="1:9" ht="48" customHeight="1">
      <c r="A15" s="13">
        <v>5</v>
      </c>
      <c r="B15" s="31" t="s">
        <v>5</v>
      </c>
      <c r="C15" s="1" t="s">
        <v>28</v>
      </c>
      <c r="D15" s="13" t="s">
        <v>6</v>
      </c>
      <c r="E15" s="112" t="s">
        <v>89</v>
      </c>
      <c r="F15" s="1">
        <v>24.9</v>
      </c>
      <c r="G15" s="108">
        <f t="shared" si="1"/>
        <v>248.99999999999997</v>
      </c>
      <c r="H15" s="1">
        <v>5</v>
      </c>
      <c r="I15" s="109">
        <f t="shared" si="0"/>
        <v>12.449999999999998</v>
      </c>
    </row>
    <row r="16" spans="1:9" ht="45" customHeight="1">
      <c r="A16" s="13">
        <v>6</v>
      </c>
      <c r="B16" s="32" t="s">
        <v>7</v>
      </c>
      <c r="C16" s="14" t="s">
        <v>8</v>
      </c>
      <c r="D16" s="15" t="s">
        <v>9</v>
      </c>
      <c r="E16" s="14">
        <v>48</v>
      </c>
      <c r="F16" s="14">
        <v>36.380000000000003</v>
      </c>
      <c r="G16" s="108">
        <f>E16/F16*100</f>
        <v>131.9406267179769</v>
      </c>
      <c r="H16" s="14">
        <v>4</v>
      </c>
      <c r="I16" s="113">
        <f t="shared" si="0"/>
        <v>5.2776250687190762</v>
      </c>
    </row>
    <row r="17" spans="1:9" ht="51.75" customHeight="1">
      <c r="A17" s="13">
        <v>7</v>
      </c>
      <c r="B17" s="32" t="s">
        <v>11</v>
      </c>
      <c r="C17" s="14" t="s">
        <v>12</v>
      </c>
      <c r="D17" s="15" t="s">
        <v>9</v>
      </c>
      <c r="E17" s="14">
        <v>50</v>
      </c>
      <c r="F17" s="14">
        <v>110.04</v>
      </c>
      <c r="G17" s="108">
        <f>E17/F17*100</f>
        <v>45.43802253725918</v>
      </c>
      <c r="H17" s="14">
        <v>4</v>
      </c>
      <c r="I17" s="113">
        <f t="shared" si="0"/>
        <v>1.8175209014903673</v>
      </c>
    </row>
    <row r="18" spans="1:9" ht="54" customHeight="1">
      <c r="A18" s="13">
        <v>8</v>
      </c>
      <c r="B18" s="31" t="s">
        <v>13</v>
      </c>
      <c r="C18" s="1" t="s">
        <v>14</v>
      </c>
      <c r="D18" s="13" t="s">
        <v>10</v>
      </c>
      <c r="E18" s="1">
        <v>860</v>
      </c>
      <c r="F18" s="1">
        <v>801</v>
      </c>
      <c r="G18" s="108">
        <f>E18/F18*100</f>
        <v>107.36579275905117</v>
      </c>
      <c r="H18" s="1">
        <v>4</v>
      </c>
      <c r="I18" s="113">
        <f t="shared" si="0"/>
        <v>4.2946317103620473</v>
      </c>
    </row>
    <row r="19" spans="1:9" ht="56.25" customHeight="1">
      <c r="A19" s="13">
        <v>9</v>
      </c>
      <c r="B19" s="33" t="s">
        <v>29</v>
      </c>
      <c r="C19" s="13" t="s">
        <v>30</v>
      </c>
      <c r="D19" s="1" t="s">
        <v>32</v>
      </c>
      <c r="E19" s="13">
        <v>180</v>
      </c>
      <c r="F19" s="13">
        <v>115.38</v>
      </c>
      <c r="G19" s="108">
        <f>F19/E19*100</f>
        <v>64.099999999999994</v>
      </c>
      <c r="H19" s="13">
        <v>5</v>
      </c>
      <c r="I19" s="113">
        <f t="shared" si="0"/>
        <v>3.2050000000000001</v>
      </c>
    </row>
    <row r="20" spans="1:9" ht="40.5" customHeight="1">
      <c r="A20" s="13">
        <v>10</v>
      </c>
      <c r="B20" s="31" t="s">
        <v>20</v>
      </c>
      <c r="C20" s="1" t="s">
        <v>38</v>
      </c>
      <c r="D20" s="13" t="s">
        <v>6</v>
      </c>
      <c r="E20" s="1">
        <v>90</v>
      </c>
      <c r="F20" s="1">
        <v>0</v>
      </c>
      <c r="G20" s="108">
        <f>F20/E20*100</f>
        <v>0</v>
      </c>
      <c r="H20" s="1">
        <v>4</v>
      </c>
      <c r="I20" s="113">
        <f t="shared" si="0"/>
        <v>0</v>
      </c>
    </row>
    <row r="21" spans="1:9" ht="40.5" customHeight="1">
      <c r="A21" s="13">
        <v>11</v>
      </c>
      <c r="B21" s="64" t="s">
        <v>90</v>
      </c>
      <c r="C21" s="64"/>
      <c r="D21" s="114" t="s">
        <v>10</v>
      </c>
      <c r="E21" s="114" t="s">
        <v>91</v>
      </c>
      <c r="F21" s="114" t="s">
        <v>91</v>
      </c>
      <c r="G21" s="114" t="s">
        <v>94</v>
      </c>
      <c r="H21" s="1">
        <v>3</v>
      </c>
      <c r="I21" s="113">
        <v>3</v>
      </c>
    </row>
    <row r="22" spans="1:9" ht="25.5" customHeight="1">
      <c r="A22" s="124" t="s">
        <v>80</v>
      </c>
      <c r="B22" s="74" t="s">
        <v>76</v>
      </c>
      <c r="C22" s="75"/>
      <c r="D22" s="16"/>
      <c r="E22" s="19"/>
      <c r="F22" s="18"/>
      <c r="G22" s="18"/>
      <c r="H22" s="18">
        <f t="shared" ref="H22" si="2">H23+H24+H25</f>
        <v>15</v>
      </c>
      <c r="I22" s="121">
        <f>I23+I24+I25</f>
        <v>15.600000000000001</v>
      </c>
    </row>
    <row r="23" spans="1:9" ht="122.25" customHeight="1">
      <c r="A23" s="45">
        <v>1</v>
      </c>
      <c r="B23" s="46" t="s">
        <v>67</v>
      </c>
      <c r="C23" s="47" t="s">
        <v>68</v>
      </c>
      <c r="D23" s="48" t="s">
        <v>6</v>
      </c>
      <c r="E23" s="48" t="s">
        <v>69</v>
      </c>
      <c r="F23" s="48">
        <v>-17.66</v>
      </c>
      <c r="G23" s="115">
        <v>100</v>
      </c>
      <c r="H23" s="48">
        <v>5</v>
      </c>
      <c r="I23" s="116">
        <v>5</v>
      </c>
    </row>
    <row r="24" spans="1:9" ht="51" customHeight="1">
      <c r="A24" s="45">
        <v>2</v>
      </c>
      <c r="B24" s="46" t="s">
        <v>70</v>
      </c>
      <c r="C24" s="47" t="s">
        <v>71</v>
      </c>
      <c r="D24" s="48" t="s">
        <v>72</v>
      </c>
      <c r="E24" s="48" t="s">
        <v>85</v>
      </c>
      <c r="F24" s="48" t="s">
        <v>85</v>
      </c>
      <c r="G24" s="115">
        <v>100</v>
      </c>
      <c r="H24" s="48">
        <v>4</v>
      </c>
      <c r="I24" s="116">
        <v>4</v>
      </c>
    </row>
    <row r="25" spans="1:9" ht="71.25" customHeight="1">
      <c r="A25" s="13">
        <v>3</v>
      </c>
      <c r="B25" s="34" t="s">
        <v>15</v>
      </c>
      <c r="C25" s="20" t="s">
        <v>16</v>
      </c>
      <c r="D25" s="21" t="s">
        <v>6</v>
      </c>
      <c r="E25" s="20">
        <v>80</v>
      </c>
      <c r="F25" s="20">
        <v>88</v>
      </c>
      <c r="G25" s="115">
        <f>F25/80*100</f>
        <v>110.00000000000001</v>
      </c>
      <c r="H25" s="20">
        <v>6</v>
      </c>
      <c r="I25" s="116">
        <f>G25*H25/100</f>
        <v>6.6000000000000014</v>
      </c>
    </row>
    <row r="26" spans="1:9" ht="45.75" customHeight="1">
      <c r="A26" s="124" t="s">
        <v>80</v>
      </c>
      <c r="B26" s="74" t="s">
        <v>81</v>
      </c>
      <c r="C26" s="75"/>
      <c r="D26" s="39"/>
      <c r="E26" s="39"/>
      <c r="F26" s="39"/>
      <c r="G26" s="39"/>
      <c r="H26" s="97">
        <f t="shared" ref="H26" si="3">H27+H28</f>
        <v>10</v>
      </c>
      <c r="I26" s="120">
        <f>I27+I28</f>
        <v>15.216346153846155</v>
      </c>
    </row>
    <row r="27" spans="1:9" ht="45" customHeight="1">
      <c r="A27" s="67">
        <v>1</v>
      </c>
      <c r="B27" s="41" t="s">
        <v>66</v>
      </c>
      <c r="C27" s="1" t="s">
        <v>84</v>
      </c>
      <c r="D27" s="13" t="s">
        <v>6</v>
      </c>
      <c r="E27" s="117">
        <v>41.6</v>
      </c>
      <c r="F27" s="1">
        <v>85</v>
      </c>
      <c r="G27" s="117">
        <f>F27/E27*100</f>
        <v>204.32692307692309</v>
      </c>
      <c r="H27" s="13">
        <v>5</v>
      </c>
      <c r="I27" s="116">
        <f>H27*G27/100</f>
        <v>10.216346153846155</v>
      </c>
    </row>
    <row r="28" spans="1:9" ht="39">
      <c r="A28" s="13">
        <v>2</v>
      </c>
      <c r="B28" s="35" t="s">
        <v>21</v>
      </c>
      <c r="C28" s="1" t="s">
        <v>22</v>
      </c>
      <c r="D28" s="13" t="s">
        <v>6</v>
      </c>
      <c r="E28" s="1">
        <v>100</v>
      </c>
      <c r="F28" s="1">
        <v>100</v>
      </c>
      <c r="G28" s="117">
        <f>F28/E28*100</f>
        <v>100</v>
      </c>
      <c r="H28" s="1">
        <v>5</v>
      </c>
      <c r="I28" s="116">
        <f>H28*G28/100</f>
        <v>5</v>
      </c>
    </row>
    <row r="29" spans="1:9">
      <c r="A29" s="124" t="s">
        <v>82</v>
      </c>
      <c r="B29" s="51" t="s">
        <v>77</v>
      </c>
      <c r="C29" s="52"/>
      <c r="D29" s="19"/>
      <c r="E29" s="18"/>
      <c r="F29" s="18"/>
      <c r="G29" s="18"/>
      <c r="H29" s="18">
        <f t="shared" ref="H29" si="4">H30+H31+H32+H33+H34</f>
        <v>25</v>
      </c>
      <c r="I29" s="120">
        <f>I30+I31+I32+I33+I34</f>
        <v>36</v>
      </c>
    </row>
    <row r="30" spans="1:9" ht="51">
      <c r="A30" s="1">
        <v>1</v>
      </c>
      <c r="B30" s="41" t="s">
        <v>73</v>
      </c>
      <c r="C30" s="1" t="s">
        <v>78</v>
      </c>
      <c r="D30" s="13" t="s">
        <v>6</v>
      </c>
      <c r="E30" s="118">
        <v>0.5</v>
      </c>
      <c r="F30" s="118">
        <v>1</v>
      </c>
      <c r="G30" s="119">
        <f>F30/E30*100</f>
        <v>200</v>
      </c>
      <c r="H30" s="13">
        <v>5</v>
      </c>
      <c r="I30" s="116">
        <f>H30*G30/100</f>
        <v>10</v>
      </c>
    </row>
    <row r="31" spans="1:9" ht="38.25">
      <c r="A31" s="1">
        <v>2</v>
      </c>
      <c r="B31" s="35" t="s">
        <v>74</v>
      </c>
      <c r="C31" s="1" t="s">
        <v>79</v>
      </c>
      <c r="D31" s="13" t="s">
        <v>61</v>
      </c>
      <c r="E31" s="1">
        <v>5</v>
      </c>
      <c r="F31" s="1">
        <v>11</v>
      </c>
      <c r="G31" s="119">
        <f>F31/E31*100</f>
        <v>220.00000000000003</v>
      </c>
      <c r="H31" s="13">
        <v>5</v>
      </c>
      <c r="I31" s="116">
        <f>H31*G31/100</f>
        <v>11.000000000000002</v>
      </c>
    </row>
    <row r="32" spans="1:9" ht="38.25">
      <c r="A32" s="1">
        <v>3</v>
      </c>
      <c r="B32" s="31" t="s">
        <v>23</v>
      </c>
      <c r="C32" s="1" t="s">
        <v>24</v>
      </c>
      <c r="D32" s="13" t="s">
        <v>6</v>
      </c>
      <c r="E32" s="1">
        <v>100</v>
      </c>
      <c r="F32" s="1">
        <v>100</v>
      </c>
      <c r="G32" s="119">
        <f>F32/E32*100</f>
        <v>100</v>
      </c>
      <c r="H32" s="1">
        <v>5</v>
      </c>
      <c r="I32" s="116">
        <f>H32*G32/100</f>
        <v>5</v>
      </c>
    </row>
    <row r="33" spans="1:9" ht="89.25">
      <c r="A33" s="1">
        <v>4</v>
      </c>
      <c r="B33" s="31" t="s">
        <v>49</v>
      </c>
      <c r="C33" s="1" t="s">
        <v>50</v>
      </c>
      <c r="D33" s="13" t="s">
        <v>6</v>
      </c>
      <c r="E33" s="1">
        <v>100</v>
      </c>
      <c r="F33" s="1">
        <v>100</v>
      </c>
      <c r="G33" s="119">
        <f>F33/E33*100</f>
        <v>100</v>
      </c>
      <c r="H33" s="1">
        <v>6</v>
      </c>
      <c r="I33" s="116">
        <f>H33*G33/100</f>
        <v>6</v>
      </c>
    </row>
    <row r="34" spans="1:9" ht="51">
      <c r="A34" s="1">
        <v>5</v>
      </c>
      <c r="B34" s="31" t="s">
        <v>25</v>
      </c>
      <c r="C34" s="1" t="s">
        <v>31</v>
      </c>
      <c r="D34" s="13" t="s">
        <v>6</v>
      </c>
      <c r="E34" s="1">
        <v>100</v>
      </c>
      <c r="F34" s="1">
        <v>100</v>
      </c>
      <c r="G34" s="119">
        <f>F34/E34*100</f>
        <v>100</v>
      </c>
      <c r="H34" s="1">
        <v>4</v>
      </c>
      <c r="I34" s="116">
        <f>H34*G34/100</f>
        <v>4</v>
      </c>
    </row>
    <row r="35" spans="1:9">
      <c r="A35" s="5"/>
      <c r="B35" s="72" t="s">
        <v>26</v>
      </c>
      <c r="C35" s="73"/>
      <c r="D35" s="22"/>
      <c r="E35" s="68"/>
      <c r="F35" s="68"/>
      <c r="G35" s="68"/>
      <c r="H35" s="68">
        <f t="shared" ref="H35" si="5">H29+H26+H22+H10</f>
        <v>100</v>
      </c>
      <c r="I35" s="91">
        <f>I29+I26+I22+I10</f>
        <v>105.73163823885864</v>
      </c>
    </row>
    <row r="36" spans="1:9">
      <c r="A36" s="2"/>
      <c r="B36" s="79" t="s">
        <v>55</v>
      </c>
      <c r="C36" s="80"/>
      <c r="D36" s="80"/>
      <c r="E36" s="80"/>
      <c r="F36" s="80"/>
      <c r="G36" s="88"/>
      <c r="H36" s="66"/>
    </row>
    <row r="37" spans="1:9">
      <c r="A37" s="2"/>
      <c r="B37" s="2"/>
      <c r="C37" s="2"/>
      <c r="D37" s="2"/>
      <c r="E37" s="2"/>
      <c r="F37" s="2"/>
      <c r="G37" s="2"/>
      <c r="H37" s="2"/>
    </row>
    <row r="38" spans="1:9">
      <c r="A38" s="2"/>
      <c r="B38" s="24"/>
      <c r="C38" s="2"/>
      <c r="D38" s="2"/>
      <c r="E38" s="2"/>
      <c r="F38" s="2"/>
      <c r="G38" s="2"/>
      <c r="H38" s="2"/>
    </row>
    <row r="39" spans="1:9">
      <c r="A39" s="2"/>
      <c r="B39" s="25" t="s">
        <v>52</v>
      </c>
      <c r="C39" s="2"/>
      <c r="D39" s="2"/>
      <c r="E39" s="76"/>
      <c r="F39" s="76"/>
      <c r="G39" s="76"/>
      <c r="H39" s="76"/>
    </row>
    <row r="40" spans="1:9">
      <c r="A40" s="2"/>
      <c r="B40" s="26"/>
      <c r="C40" s="2"/>
      <c r="D40" s="2"/>
      <c r="E40" s="76"/>
      <c r="F40" s="76"/>
      <c r="G40" s="76"/>
      <c r="H40" s="76"/>
    </row>
    <row r="41" spans="1:9">
      <c r="A41" s="2"/>
      <c r="B41" s="26"/>
      <c r="C41" s="27" t="s">
        <v>56</v>
      </c>
      <c r="D41" s="2"/>
      <c r="E41" s="76"/>
      <c r="F41" s="76"/>
      <c r="G41" s="76"/>
      <c r="H41" s="76"/>
    </row>
  </sheetData>
  <mergeCells count="19">
    <mergeCell ref="B26:C26"/>
    <mergeCell ref="B35:C35"/>
    <mergeCell ref="B36:F36"/>
    <mergeCell ref="E39:H39"/>
    <mergeCell ref="E40:H40"/>
    <mergeCell ref="E41:H41"/>
    <mergeCell ref="E7:F7"/>
    <mergeCell ref="G7:G8"/>
    <mergeCell ref="H7:H8"/>
    <mergeCell ref="I7:I8"/>
    <mergeCell ref="B22:C22"/>
    <mergeCell ref="F1:H1"/>
    <mergeCell ref="F2:H2"/>
    <mergeCell ref="F3:H3"/>
    <mergeCell ref="B5:H5"/>
    <mergeCell ref="A7:A8"/>
    <mergeCell ref="B7:B8"/>
    <mergeCell ref="C7:C8"/>
    <mergeCell ref="D7:D8"/>
  </mergeCells>
  <pageMargins left="0.7" right="0.7" top="0.75" bottom="0.75" header="0.3" footer="0.3"/>
  <pageSetup paperSize="9" scale="60" orientation="portrait" r:id="rId1"/>
  <rowBreaks count="1" manualBreakCount="1">
    <brk id="2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1"/>
  <sheetViews>
    <sheetView workbookViewId="0">
      <selection activeCell="K14" sqref="K14"/>
    </sheetView>
  </sheetViews>
  <sheetFormatPr defaultRowHeight="15"/>
  <cols>
    <col min="1" max="1" width="4.140625" customWidth="1"/>
    <col min="2" max="2" width="30.7109375" customWidth="1"/>
    <col min="3" max="3" width="34.7109375" customWidth="1"/>
    <col min="4" max="4" width="12.140625" customWidth="1"/>
    <col min="5" max="5" width="13.28515625" customWidth="1"/>
    <col min="6" max="6" width="9.42578125" customWidth="1"/>
    <col min="7" max="7" width="13.85546875" customWidth="1"/>
    <col min="8" max="8" width="9.28515625" customWidth="1"/>
    <col min="9" max="9" width="11" customWidth="1"/>
    <col min="10" max="10" width="11.5703125" customWidth="1"/>
    <col min="11" max="12" width="13.140625" customWidth="1"/>
    <col min="13" max="14" width="13.28515625" customWidth="1"/>
    <col min="15" max="15" width="9.7109375" customWidth="1"/>
    <col min="16" max="16" width="11.42578125" bestFit="1" customWidth="1"/>
  </cols>
  <sheetData>
    <row r="1" spans="1:16">
      <c r="A1" s="3" t="s">
        <v>51</v>
      </c>
      <c r="B1" s="3"/>
      <c r="C1" s="3"/>
      <c r="D1" s="3"/>
      <c r="E1" s="3"/>
      <c r="F1" s="3"/>
      <c r="G1" s="3"/>
      <c r="H1" s="3"/>
      <c r="I1" s="3"/>
      <c r="J1" s="3"/>
      <c r="K1" s="69"/>
      <c r="L1" s="3"/>
      <c r="M1" s="76"/>
      <c r="N1" s="76"/>
      <c r="O1" s="76"/>
    </row>
    <row r="2" spans="1:16" ht="18.75" customHeight="1">
      <c r="A2" s="3" t="s">
        <v>96</v>
      </c>
      <c r="B2" s="3"/>
      <c r="C2" s="28"/>
      <c r="D2" s="3"/>
      <c r="E2" s="3"/>
      <c r="F2" s="3"/>
      <c r="G2" s="3"/>
      <c r="H2" s="3"/>
      <c r="I2" s="3"/>
      <c r="J2" s="3"/>
      <c r="K2" s="69"/>
      <c r="L2" s="3"/>
      <c r="M2" s="78"/>
      <c r="N2" s="78"/>
      <c r="O2" s="78"/>
    </row>
    <row r="3" spans="1:16">
      <c r="A3" s="3" t="s">
        <v>97</v>
      </c>
      <c r="B3" s="3"/>
      <c r="C3" s="28"/>
      <c r="D3" s="3"/>
      <c r="E3" s="3"/>
      <c r="F3" s="3"/>
      <c r="G3" s="3"/>
      <c r="H3" s="3"/>
      <c r="I3" s="3"/>
      <c r="J3" s="3"/>
      <c r="K3" s="69"/>
      <c r="L3" s="3"/>
      <c r="M3" s="77"/>
      <c r="N3" s="77"/>
      <c r="O3" s="77"/>
    </row>
    <row r="4" spans="1:16">
      <c r="A4" s="69" t="s">
        <v>98</v>
      </c>
      <c r="B4" s="69"/>
      <c r="C4" s="28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</row>
    <row r="5" spans="1:16" ht="37.5" customHeight="1">
      <c r="A5" s="2"/>
      <c r="B5" s="104" t="s">
        <v>99</v>
      </c>
      <c r="C5" s="104"/>
      <c r="D5" s="104"/>
      <c r="E5" s="104"/>
      <c r="F5" s="104"/>
      <c r="G5" s="104"/>
      <c r="H5" s="104"/>
      <c r="I5" s="104"/>
      <c r="J5" s="104"/>
      <c r="K5" s="104"/>
      <c r="L5" s="104"/>
      <c r="M5" s="104"/>
      <c r="N5" s="104"/>
      <c r="O5" s="104"/>
    </row>
    <row r="6" spans="1:16">
      <c r="A6" s="2"/>
      <c r="B6" s="2"/>
      <c r="C6" s="4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</row>
    <row r="7" spans="1:16" ht="31.5" customHeight="1">
      <c r="A7" s="70" t="s">
        <v>27</v>
      </c>
      <c r="B7" s="81" t="s">
        <v>0</v>
      </c>
      <c r="C7" s="82" t="s">
        <v>1</v>
      </c>
      <c r="D7" s="83" t="s">
        <v>2</v>
      </c>
      <c r="E7" s="85">
        <v>2022</v>
      </c>
      <c r="F7" s="86"/>
      <c r="G7" s="84">
        <v>2023</v>
      </c>
      <c r="H7" s="84"/>
      <c r="I7" s="84">
        <v>2024</v>
      </c>
      <c r="J7" s="84"/>
      <c r="K7" s="68"/>
      <c r="L7" s="106" t="s">
        <v>92</v>
      </c>
      <c r="M7" s="94"/>
      <c r="N7" s="92" t="s">
        <v>6</v>
      </c>
      <c r="O7" s="82" t="s">
        <v>101</v>
      </c>
      <c r="P7" s="94" t="s">
        <v>102</v>
      </c>
    </row>
    <row r="8" spans="1:16" ht="39" customHeight="1">
      <c r="A8" s="71"/>
      <c r="B8" s="81"/>
      <c r="C8" s="82"/>
      <c r="D8" s="83"/>
      <c r="E8" s="29" t="s">
        <v>3</v>
      </c>
      <c r="F8" s="30" t="s">
        <v>4</v>
      </c>
      <c r="G8" s="29" t="s">
        <v>3</v>
      </c>
      <c r="H8" s="30" t="s">
        <v>4</v>
      </c>
      <c r="I8" s="29" t="s">
        <v>3</v>
      </c>
      <c r="J8" s="30" t="s">
        <v>4</v>
      </c>
      <c r="K8" s="29" t="s">
        <v>93</v>
      </c>
      <c r="L8" s="29" t="s">
        <v>95</v>
      </c>
      <c r="M8" s="29" t="s">
        <v>100</v>
      </c>
      <c r="N8" s="93"/>
      <c r="O8" s="94"/>
      <c r="P8" s="94"/>
    </row>
    <row r="9" spans="1:16" ht="24" customHeight="1">
      <c r="A9" s="5">
        <v>1</v>
      </c>
      <c r="B9" s="6">
        <v>2</v>
      </c>
      <c r="C9" s="7">
        <v>3</v>
      </c>
      <c r="D9" s="8">
        <v>4</v>
      </c>
      <c r="E9" s="8">
        <v>5</v>
      </c>
      <c r="F9" s="8">
        <v>6</v>
      </c>
      <c r="G9" s="8">
        <v>7</v>
      </c>
      <c r="H9" s="8">
        <v>8</v>
      </c>
      <c r="I9" s="8">
        <v>9</v>
      </c>
      <c r="J9" s="8">
        <v>10</v>
      </c>
      <c r="K9" s="68">
        <v>11</v>
      </c>
      <c r="L9" s="8">
        <v>4</v>
      </c>
      <c r="M9" s="8">
        <v>5</v>
      </c>
      <c r="N9" s="68">
        <v>6</v>
      </c>
      <c r="O9" s="8">
        <v>7</v>
      </c>
      <c r="P9" s="89">
        <v>8</v>
      </c>
    </row>
    <row r="10" spans="1:16" ht="26.25" customHeight="1">
      <c r="A10" s="53" t="s">
        <v>83</v>
      </c>
      <c r="B10" s="54" t="s">
        <v>75</v>
      </c>
      <c r="C10" s="9"/>
      <c r="D10" s="10"/>
      <c r="E10" s="10"/>
      <c r="F10" s="11">
        <v>20</v>
      </c>
      <c r="G10" s="10"/>
      <c r="H10" s="11">
        <f>H15+H16+H17+H18</f>
        <v>20</v>
      </c>
      <c r="I10" s="12"/>
      <c r="J10" s="11">
        <f>J15+J16+J17+J18</f>
        <v>20</v>
      </c>
      <c r="K10" s="12"/>
      <c r="L10" s="12"/>
      <c r="M10" s="11"/>
      <c r="N10" s="11"/>
      <c r="O10" s="101">
        <f>O11+O12+O13+O14+O15+O16+O17+O18+O19+O20+O21</f>
        <v>50</v>
      </c>
      <c r="P10" s="98">
        <f>P11+P12+P13+P14+P15+P16+P17+P18+P19+P21</f>
        <v>38.915292085012474</v>
      </c>
    </row>
    <row r="11" spans="1:16" ht="30.75" customHeight="1">
      <c r="A11" s="37">
        <v>1</v>
      </c>
      <c r="B11" s="55" t="s">
        <v>57</v>
      </c>
      <c r="C11" s="56" t="s">
        <v>58</v>
      </c>
      <c r="D11" s="37" t="s">
        <v>6</v>
      </c>
      <c r="E11" s="37"/>
      <c r="F11" s="37"/>
      <c r="G11" s="37"/>
      <c r="H11" s="37"/>
      <c r="I11" s="37"/>
      <c r="J11" s="37"/>
      <c r="K11" s="62">
        <v>2.0299999999999998</v>
      </c>
      <c r="L11" s="62">
        <v>2.0299999999999998</v>
      </c>
      <c r="M11" s="65">
        <v>0.74</v>
      </c>
      <c r="N11" s="65">
        <f>M11/L11*100</f>
        <v>36.453201970443352</v>
      </c>
      <c r="O11" s="37">
        <v>5</v>
      </c>
      <c r="P11" s="99">
        <f>O11*N11/100</f>
        <v>1.8226600985221677</v>
      </c>
    </row>
    <row r="12" spans="1:16" ht="45" customHeight="1">
      <c r="A12" s="37">
        <v>2</v>
      </c>
      <c r="B12" s="57" t="s">
        <v>59</v>
      </c>
      <c r="C12" s="56" t="s">
        <v>60</v>
      </c>
      <c r="D12" s="38" t="s">
        <v>61</v>
      </c>
      <c r="E12" s="42"/>
      <c r="F12" s="38"/>
      <c r="G12" s="38"/>
      <c r="H12" s="38"/>
      <c r="I12" s="38"/>
      <c r="J12" s="38"/>
      <c r="K12" s="61" t="s">
        <v>86</v>
      </c>
      <c r="L12" s="60" t="s">
        <v>86</v>
      </c>
      <c r="M12" s="56">
        <v>2.79</v>
      </c>
      <c r="N12" s="65">
        <f>2.5/M12*100</f>
        <v>89.605734767025098</v>
      </c>
      <c r="O12" s="38">
        <v>5</v>
      </c>
      <c r="P12" s="99">
        <f t="shared" ref="P12:P20" si="0">O12*N12/100</f>
        <v>4.4802867383512543</v>
      </c>
    </row>
    <row r="13" spans="1:16" ht="44.25" customHeight="1">
      <c r="A13" s="37">
        <v>3</v>
      </c>
      <c r="B13" s="57" t="s">
        <v>62</v>
      </c>
      <c r="C13" s="56" t="s">
        <v>63</v>
      </c>
      <c r="D13" s="37" t="s">
        <v>61</v>
      </c>
      <c r="E13" s="58"/>
      <c r="F13" s="37"/>
      <c r="G13" s="37"/>
      <c r="H13" s="37"/>
      <c r="I13" s="37"/>
      <c r="J13" s="37"/>
      <c r="K13" s="60" t="s">
        <v>87</v>
      </c>
      <c r="L13" s="60" t="s">
        <v>87</v>
      </c>
      <c r="M13" s="56">
        <v>0.38</v>
      </c>
      <c r="N13" s="65">
        <f t="shared" ref="N13:N15" si="1">M13/L13*100</f>
        <v>51.351351351351347</v>
      </c>
      <c r="O13" s="37">
        <v>5</v>
      </c>
      <c r="P13" s="99">
        <f t="shared" si="0"/>
        <v>2.5675675675675671</v>
      </c>
    </row>
    <row r="14" spans="1:16" ht="30" customHeight="1">
      <c r="A14" s="37">
        <v>4</v>
      </c>
      <c r="B14" s="57" t="s">
        <v>64</v>
      </c>
      <c r="C14" s="56" t="s">
        <v>65</v>
      </c>
      <c r="D14" s="37" t="s">
        <v>6</v>
      </c>
      <c r="E14" s="58"/>
      <c r="F14" s="37"/>
      <c r="G14" s="37"/>
      <c r="H14" s="37"/>
      <c r="I14" s="37"/>
      <c r="J14" s="37"/>
      <c r="K14" s="60" t="s">
        <v>88</v>
      </c>
      <c r="L14" s="60" t="s">
        <v>88</v>
      </c>
      <c r="M14" s="56">
        <v>0</v>
      </c>
      <c r="N14" s="65">
        <f t="shared" si="1"/>
        <v>0</v>
      </c>
      <c r="O14" s="37">
        <v>6</v>
      </c>
      <c r="P14" s="99">
        <f t="shared" si="0"/>
        <v>0</v>
      </c>
    </row>
    <row r="15" spans="1:16" ht="48" customHeight="1">
      <c r="A15" s="37">
        <v>5</v>
      </c>
      <c r="B15" s="59" t="s">
        <v>5</v>
      </c>
      <c r="C15" s="56" t="s">
        <v>28</v>
      </c>
      <c r="D15" s="37" t="s">
        <v>6</v>
      </c>
      <c r="E15" s="37" t="s">
        <v>41</v>
      </c>
      <c r="F15" s="37">
        <v>5</v>
      </c>
      <c r="G15" s="56" t="s">
        <v>33</v>
      </c>
      <c r="H15" s="56">
        <v>5</v>
      </c>
      <c r="I15" s="56" t="s">
        <v>34</v>
      </c>
      <c r="J15" s="56">
        <v>5</v>
      </c>
      <c r="K15" s="60" t="s">
        <v>89</v>
      </c>
      <c r="L15" s="60" t="s">
        <v>89</v>
      </c>
      <c r="M15" s="56">
        <v>24.9</v>
      </c>
      <c r="N15" s="65">
        <f t="shared" si="1"/>
        <v>248.99999999999997</v>
      </c>
      <c r="O15" s="56">
        <v>5</v>
      </c>
      <c r="P15" s="99">
        <f t="shared" si="0"/>
        <v>12.449999999999998</v>
      </c>
    </row>
    <row r="16" spans="1:16" ht="45" customHeight="1">
      <c r="A16" s="37">
        <v>6</v>
      </c>
      <c r="B16" s="32" t="s">
        <v>7</v>
      </c>
      <c r="C16" s="14" t="s">
        <v>8</v>
      </c>
      <c r="D16" s="15" t="s">
        <v>9</v>
      </c>
      <c r="E16" s="15" t="s">
        <v>46</v>
      </c>
      <c r="F16" s="15">
        <v>5</v>
      </c>
      <c r="G16" s="14" t="s">
        <v>48</v>
      </c>
      <c r="H16" s="14">
        <v>5</v>
      </c>
      <c r="I16" s="14" t="s">
        <v>47</v>
      </c>
      <c r="J16" s="14">
        <v>5</v>
      </c>
      <c r="K16" s="14">
        <v>48</v>
      </c>
      <c r="L16" s="14">
        <v>48</v>
      </c>
      <c r="M16" s="14">
        <v>36.380000000000003</v>
      </c>
      <c r="N16" s="65">
        <f>L16/M16*100</f>
        <v>131.9406267179769</v>
      </c>
      <c r="O16" s="14">
        <v>4</v>
      </c>
      <c r="P16" s="87">
        <f t="shared" si="0"/>
        <v>5.2776250687190762</v>
      </c>
    </row>
    <row r="17" spans="1:16" ht="51.75" customHeight="1">
      <c r="A17" s="37">
        <v>7</v>
      </c>
      <c r="B17" s="32" t="s">
        <v>11</v>
      </c>
      <c r="C17" s="14" t="s">
        <v>12</v>
      </c>
      <c r="D17" s="15" t="s">
        <v>9</v>
      </c>
      <c r="E17" s="15" t="s">
        <v>46</v>
      </c>
      <c r="F17" s="15">
        <v>5</v>
      </c>
      <c r="G17" s="14" t="s">
        <v>48</v>
      </c>
      <c r="H17" s="14">
        <v>5</v>
      </c>
      <c r="I17" s="14" t="s">
        <v>47</v>
      </c>
      <c r="J17" s="14">
        <v>5</v>
      </c>
      <c r="K17" s="14">
        <v>50</v>
      </c>
      <c r="L17" s="14">
        <v>50</v>
      </c>
      <c r="M17" s="14">
        <v>110.04</v>
      </c>
      <c r="N17" s="65">
        <f>L17/M17*100</f>
        <v>45.43802253725918</v>
      </c>
      <c r="O17" s="14">
        <v>4</v>
      </c>
      <c r="P17" s="87">
        <f t="shared" si="0"/>
        <v>1.8175209014903673</v>
      </c>
    </row>
    <row r="18" spans="1:16" ht="54" customHeight="1">
      <c r="A18" s="37">
        <v>8</v>
      </c>
      <c r="B18" s="31" t="s">
        <v>13</v>
      </c>
      <c r="C18" s="1" t="s">
        <v>14</v>
      </c>
      <c r="D18" s="13" t="s">
        <v>10</v>
      </c>
      <c r="E18" s="13" t="s">
        <v>42</v>
      </c>
      <c r="F18" s="13">
        <v>5</v>
      </c>
      <c r="G18" s="1" t="s">
        <v>39</v>
      </c>
      <c r="H18" s="1">
        <v>5</v>
      </c>
      <c r="I18" s="1" t="s">
        <v>35</v>
      </c>
      <c r="J18" s="1">
        <v>5</v>
      </c>
      <c r="K18" s="1">
        <v>860</v>
      </c>
      <c r="L18" s="1">
        <v>860</v>
      </c>
      <c r="M18" s="1">
        <v>801</v>
      </c>
      <c r="N18" s="65">
        <f>L18/M18*100</f>
        <v>107.36579275905117</v>
      </c>
      <c r="O18" s="1">
        <v>4</v>
      </c>
      <c r="P18" s="87">
        <f t="shared" si="0"/>
        <v>4.2946317103620473</v>
      </c>
    </row>
    <row r="19" spans="1:16" ht="56.25" customHeight="1">
      <c r="A19" s="37">
        <v>9</v>
      </c>
      <c r="B19" s="33" t="s">
        <v>29</v>
      </c>
      <c r="C19" s="13" t="s">
        <v>30</v>
      </c>
      <c r="D19" s="1" t="s">
        <v>32</v>
      </c>
      <c r="E19" s="1" t="s">
        <v>40</v>
      </c>
      <c r="F19" s="1">
        <v>10</v>
      </c>
      <c r="G19" s="13" t="s">
        <v>43</v>
      </c>
      <c r="H19" s="13">
        <v>10</v>
      </c>
      <c r="I19" s="13" t="s">
        <v>36</v>
      </c>
      <c r="J19" s="13">
        <v>10</v>
      </c>
      <c r="K19" s="13">
        <v>180</v>
      </c>
      <c r="L19" s="13">
        <v>180</v>
      </c>
      <c r="M19" s="13">
        <v>115.38</v>
      </c>
      <c r="N19" s="65">
        <f>M19/L19*100</f>
        <v>64.099999999999994</v>
      </c>
      <c r="O19" s="13">
        <v>5</v>
      </c>
      <c r="P19" s="87">
        <f t="shared" si="0"/>
        <v>3.2050000000000001</v>
      </c>
    </row>
    <row r="20" spans="1:16" ht="40.5" customHeight="1">
      <c r="A20" s="37">
        <v>10</v>
      </c>
      <c r="B20" s="31" t="s">
        <v>20</v>
      </c>
      <c r="C20" s="1" t="s">
        <v>38</v>
      </c>
      <c r="D20" s="13" t="s">
        <v>6</v>
      </c>
      <c r="E20" s="13" t="s">
        <v>45</v>
      </c>
      <c r="F20" s="13">
        <v>5</v>
      </c>
      <c r="G20" s="1" t="s">
        <v>18</v>
      </c>
      <c r="H20" s="1">
        <v>5</v>
      </c>
      <c r="I20" s="1" t="s">
        <v>19</v>
      </c>
      <c r="J20" s="1">
        <v>5</v>
      </c>
      <c r="K20" s="1">
        <v>90</v>
      </c>
      <c r="L20" s="1">
        <v>90</v>
      </c>
      <c r="M20" s="1">
        <v>0</v>
      </c>
      <c r="N20" s="65">
        <f>M20/L20*100</f>
        <v>0</v>
      </c>
      <c r="O20" s="1">
        <v>4</v>
      </c>
      <c r="P20" s="87">
        <f t="shared" si="0"/>
        <v>0</v>
      </c>
    </row>
    <row r="21" spans="1:16" ht="40.5" customHeight="1">
      <c r="A21" s="37">
        <v>11</v>
      </c>
      <c r="B21" s="64" t="s">
        <v>90</v>
      </c>
      <c r="C21" s="64"/>
      <c r="D21" s="63" t="s">
        <v>10</v>
      </c>
      <c r="E21" s="63" t="s">
        <v>91</v>
      </c>
      <c r="F21" s="63" t="s">
        <v>10</v>
      </c>
      <c r="G21" s="63" t="s">
        <v>91</v>
      </c>
      <c r="H21" s="63" t="s">
        <v>10</v>
      </c>
      <c r="I21" s="63" t="s">
        <v>91</v>
      </c>
      <c r="J21" s="63" t="s">
        <v>10</v>
      </c>
      <c r="K21" s="63" t="s">
        <v>91</v>
      </c>
      <c r="L21" s="63" t="s">
        <v>91</v>
      </c>
      <c r="M21" s="63" t="s">
        <v>91</v>
      </c>
      <c r="N21" s="63" t="s">
        <v>94</v>
      </c>
      <c r="O21" s="1">
        <v>3</v>
      </c>
      <c r="P21" s="87">
        <v>3</v>
      </c>
    </row>
    <row r="22" spans="1:16" ht="25.5" customHeight="1">
      <c r="A22" s="50" t="s">
        <v>80</v>
      </c>
      <c r="B22" s="74" t="s">
        <v>76</v>
      </c>
      <c r="C22" s="75"/>
      <c r="D22" s="16"/>
      <c r="E22" s="16"/>
      <c r="F22" s="17">
        <v>30</v>
      </c>
      <c r="G22" s="16"/>
      <c r="H22" s="18">
        <v>30</v>
      </c>
      <c r="I22" s="19"/>
      <c r="J22" s="18">
        <v>30</v>
      </c>
      <c r="K22" s="19"/>
      <c r="L22" s="19"/>
      <c r="M22" s="18"/>
      <c r="N22" s="18"/>
      <c r="O22" s="18">
        <f t="shared" ref="O22" si="2">O23+O24+O25</f>
        <v>15</v>
      </c>
      <c r="P22" s="100">
        <f>P23+P24+P25</f>
        <v>15.600000000000001</v>
      </c>
    </row>
    <row r="23" spans="1:16" ht="122.25" customHeight="1">
      <c r="A23" s="45">
        <v>1</v>
      </c>
      <c r="B23" s="46" t="s">
        <v>67</v>
      </c>
      <c r="C23" s="47" t="s">
        <v>68</v>
      </c>
      <c r="D23" s="48" t="s">
        <v>6</v>
      </c>
      <c r="E23" s="49"/>
      <c r="F23" s="49"/>
      <c r="G23" s="49"/>
      <c r="H23" s="49"/>
      <c r="I23" s="49"/>
      <c r="J23" s="49"/>
      <c r="K23" s="49" t="s">
        <v>69</v>
      </c>
      <c r="L23" s="49" t="s">
        <v>69</v>
      </c>
      <c r="M23" s="49">
        <v>17.66</v>
      </c>
      <c r="N23" s="103">
        <v>100</v>
      </c>
      <c r="O23" s="48">
        <v>5</v>
      </c>
      <c r="P23" s="96">
        <v>5</v>
      </c>
    </row>
    <row r="24" spans="1:16" ht="51" customHeight="1">
      <c r="A24" s="45">
        <v>2</v>
      </c>
      <c r="B24" s="46" t="s">
        <v>70</v>
      </c>
      <c r="C24" s="47" t="s">
        <v>71</v>
      </c>
      <c r="D24" s="48" t="s">
        <v>72</v>
      </c>
      <c r="E24" s="49"/>
      <c r="F24" s="49"/>
      <c r="G24" s="49"/>
      <c r="H24" s="49"/>
      <c r="I24" s="49"/>
      <c r="J24" s="49"/>
      <c r="K24" s="49" t="s">
        <v>85</v>
      </c>
      <c r="L24" s="49" t="s">
        <v>85</v>
      </c>
      <c r="M24" s="49" t="s">
        <v>85</v>
      </c>
      <c r="N24" s="103">
        <v>100</v>
      </c>
      <c r="O24" s="48">
        <v>4</v>
      </c>
      <c r="P24" s="96">
        <v>4</v>
      </c>
    </row>
    <row r="25" spans="1:16" ht="71.25" customHeight="1">
      <c r="A25" s="13">
        <v>3</v>
      </c>
      <c r="B25" s="34" t="s">
        <v>15</v>
      </c>
      <c r="C25" s="20" t="s">
        <v>16</v>
      </c>
      <c r="D25" s="21" t="s">
        <v>6</v>
      </c>
      <c r="E25" s="21" t="s">
        <v>44</v>
      </c>
      <c r="F25" s="21">
        <v>10</v>
      </c>
      <c r="G25" s="20" t="s">
        <v>17</v>
      </c>
      <c r="H25" s="20">
        <v>10</v>
      </c>
      <c r="I25" s="20" t="s">
        <v>18</v>
      </c>
      <c r="J25" s="20">
        <v>10</v>
      </c>
      <c r="K25" s="20">
        <v>80</v>
      </c>
      <c r="L25" s="20">
        <v>80</v>
      </c>
      <c r="M25" s="20">
        <v>88</v>
      </c>
      <c r="N25" s="103">
        <f>M25/80*100</f>
        <v>110.00000000000001</v>
      </c>
      <c r="O25" s="20">
        <v>6</v>
      </c>
      <c r="P25" s="96">
        <f>N25*O25/100</f>
        <v>6.6000000000000014</v>
      </c>
    </row>
    <row r="26" spans="1:16" ht="45.75" customHeight="1">
      <c r="A26" s="50" t="s">
        <v>80</v>
      </c>
      <c r="B26" s="74" t="s">
        <v>81</v>
      </c>
      <c r="C26" s="75"/>
      <c r="D26" s="39"/>
      <c r="E26" s="40"/>
      <c r="F26" s="39"/>
      <c r="G26" s="39"/>
      <c r="H26" s="39"/>
      <c r="I26" s="39"/>
      <c r="J26" s="39"/>
      <c r="K26" s="39"/>
      <c r="L26" s="39"/>
      <c r="M26" s="39"/>
      <c r="N26" s="39"/>
      <c r="O26" s="97">
        <f t="shared" ref="O26" si="3">O27+O28</f>
        <v>10</v>
      </c>
      <c r="P26" s="95">
        <f>P27+P28</f>
        <v>15.216346153846155</v>
      </c>
    </row>
    <row r="27" spans="1:16" ht="45" customHeight="1">
      <c r="A27" s="36">
        <v>1</v>
      </c>
      <c r="B27" s="41" t="s">
        <v>66</v>
      </c>
      <c r="C27" s="1" t="s">
        <v>84</v>
      </c>
      <c r="D27" s="13" t="s">
        <v>6</v>
      </c>
      <c r="E27" s="13"/>
      <c r="F27" s="13"/>
      <c r="G27" s="13"/>
      <c r="H27" s="13"/>
      <c r="I27" s="13"/>
      <c r="J27" s="13"/>
      <c r="K27" s="90">
        <v>41.6</v>
      </c>
      <c r="L27" s="90">
        <v>41.6</v>
      </c>
      <c r="M27" s="56">
        <v>85</v>
      </c>
      <c r="N27" s="90">
        <f>M27/L27*100</f>
        <v>204.32692307692309</v>
      </c>
      <c r="O27" s="13">
        <v>5</v>
      </c>
      <c r="P27" s="96">
        <f>O27*N27/100</f>
        <v>10.216346153846155</v>
      </c>
    </row>
    <row r="28" spans="1:16" ht="39">
      <c r="A28" s="13">
        <v>2</v>
      </c>
      <c r="B28" s="35" t="s">
        <v>21</v>
      </c>
      <c r="C28" s="1" t="s">
        <v>22</v>
      </c>
      <c r="D28" s="13" t="s">
        <v>6</v>
      </c>
      <c r="E28" s="13" t="s">
        <v>37</v>
      </c>
      <c r="F28" s="13">
        <v>5</v>
      </c>
      <c r="G28" s="1" t="s">
        <v>37</v>
      </c>
      <c r="H28" s="1">
        <v>5</v>
      </c>
      <c r="I28" s="1" t="s">
        <v>37</v>
      </c>
      <c r="J28" s="1">
        <v>5</v>
      </c>
      <c r="K28" s="1">
        <v>100</v>
      </c>
      <c r="L28" s="1">
        <v>100</v>
      </c>
      <c r="M28" s="1">
        <v>100</v>
      </c>
      <c r="N28" s="90">
        <f>M28/L28*100</f>
        <v>100</v>
      </c>
      <c r="O28" s="1">
        <v>5</v>
      </c>
      <c r="P28" s="96">
        <f>O28*N28/100</f>
        <v>5</v>
      </c>
    </row>
    <row r="29" spans="1:16">
      <c r="A29" s="50" t="s">
        <v>82</v>
      </c>
      <c r="B29" s="51" t="s">
        <v>77</v>
      </c>
      <c r="C29" s="52"/>
      <c r="D29" s="19"/>
      <c r="E29" s="19"/>
      <c r="F29" s="18">
        <v>50</v>
      </c>
      <c r="G29" s="19"/>
      <c r="H29" s="18">
        <f>H32+H33+H34</f>
        <v>50</v>
      </c>
      <c r="I29" s="18"/>
      <c r="J29" s="18">
        <f>J32+J33+J34</f>
        <v>50</v>
      </c>
      <c r="K29" s="18"/>
      <c r="L29" s="18"/>
      <c r="M29" s="18"/>
      <c r="N29" s="18"/>
      <c r="O29" s="18">
        <f t="shared" ref="O29" si="4">O30+O31+O32+O33+O34</f>
        <v>25</v>
      </c>
      <c r="P29" s="95">
        <f>P30+P31+P32+P33+P34</f>
        <v>36</v>
      </c>
    </row>
    <row r="30" spans="1:16" ht="51">
      <c r="A30" s="43">
        <v>1</v>
      </c>
      <c r="B30" s="41" t="s">
        <v>73</v>
      </c>
      <c r="C30" s="1" t="s">
        <v>78</v>
      </c>
      <c r="D30" s="13" t="s">
        <v>6</v>
      </c>
      <c r="E30" s="58"/>
      <c r="F30" s="37"/>
      <c r="G30" s="37"/>
      <c r="H30" s="37"/>
      <c r="I30" s="37"/>
      <c r="J30" s="37"/>
      <c r="K30" s="37">
        <v>50</v>
      </c>
      <c r="L30" s="105">
        <v>0.5</v>
      </c>
      <c r="M30" s="105">
        <v>1</v>
      </c>
      <c r="N30" s="102">
        <f>M30/L30*100</f>
        <v>200</v>
      </c>
      <c r="O30" s="37">
        <v>5</v>
      </c>
      <c r="P30" s="96">
        <f>O30*N30/100</f>
        <v>10</v>
      </c>
    </row>
    <row r="31" spans="1:16" ht="38.25">
      <c r="A31" s="43">
        <v>2</v>
      </c>
      <c r="B31" s="35" t="s">
        <v>74</v>
      </c>
      <c r="C31" s="1" t="s">
        <v>79</v>
      </c>
      <c r="D31" s="13" t="s">
        <v>61</v>
      </c>
      <c r="E31" s="58"/>
      <c r="F31" s="37"/>
      <c r="G31" s="37"/>
      <c r="H31" s="37"/>
      <c r="I31" s="37"/>
      <c r="J31" s="37"/>
      <c r="K31" s="56">
        <v>5</v>
      </c>
      <c r="L31" s="56">
        <v>5</v>
      </c>
      <c r="M31" s="56">
        <v>11</v>
      </c>
      <c r="N31" s="102">
        <f>M31/L31*100</f>
        <v>220.00000000000003</v>
      </c>
      <c r="O31" s="37">
        <v>5</v>
      </c>
      <c r="P31" s="96">
        <f>O31*N31/100</f>
        <v>11.000000000000002</v>
      </c>
    </row>
    <row r="32" spans="1:16" ht="38.25">
      <c r="A32" s="43">
        <v>3</v>
      </c>
      <c r="B32" s="31" t="s">
        <v>23</v>
      </c>
      <c r="C32" s="1" t="s">
        <v>24</v>
      </c>
      <c r="D32" s="13" t="s">
        <v>6</v>
      </c>
      <c r="E32" s="13" t="s">
        <v>37</v>
      </c>
      <c r="F32" s="13">
        <v>20</v>
      </c>
      <c r="G32" s="1">
        <v>100</v>
      </c>
      <c r="H32" s="1">
        <v>20</v>
      </c>
      <c r="I32" s="1">
        <v>100</v>
      </c>
      <c r="J32" s="1">
        <v>20</v>
      </c>
      <c r="K32" s="1">
        <v>100</v>
      </c>
      <c r="L32" s="1">
        <v>100</v>
      </c>
      <c r="M32" s="1">
        <v>100</v>
      </c>
      <c r="N32" s="102">
        <f>M32/L32*100</f>
        <v>100</v>
      </c>
      <c r="O32" s="1">
        <v>5</v>
      </c>
      <c r="P32" s="96">
        <f>O32*N32/100</f>
        <v>5</v>
      </c>
    </row>
    <row r="33" spans="1:16" ht="89.25">
      <c r="A33" s="43">
        <v>4</v>
      </c>
      <c r="B33" s="31" t="s">
        <v>49</v>
      </c>
      <c r="C33" s="1" t="s">
        <v>50</v>
      </c>
      <c r="D33" s="13" t="s">
        <v>6</v>
      </c>
      <c r="E33" s="13" t="s">
        <v>37</v>
      </c>
      <c r="F33" s="13">
        <v>20</v>
      </c>
      <c r="G33" s="1">
        <v>100</v>
      </c>
      <c r="H33" s="1">
        <v>20</v>
      </c>
      <c r="I33" s="1">
        <v>100</v>
      </c>
      <c r="J33" s="1">
        <v>20</v>
      </c>
      <c r="K33" s="1">
        <v>100</v>
      </c>
      <c r="L33" s="1">
        <v>100</v>
      </c>
      <c r="M33" s="1">
        <v>100</v>
      </c>
      <c r="N33" s="102">
        <f>M33/L33*100</f>
        <v>100</v>
      </c>
      <c r="O33" s="1">
        <v>6</v>
      </c>
      <c r="P33" s="96">
        <f>O33*N33/100</f>
        <v>6</v>
      </c>
    </row>
    <row r="34" spans="1:16" ht="38.25">
      <c r="A34" s="43">
        <v>5</v>
      </c>
      <c r="B34" s="31" t="s">
        <v>25</v>
      </c>
      <c r="C34" s="1" t="s">
        <v>31</v>
      </c>
      <c r="D34" s="13" t="s">
        <v>6</v>
      </c>
      <c r="E34" s="13" t="s">
        <v>37</v>
      </c>
      <c r="F34" s="13">
        <v>10</v>
      </c>
      <c r="G34" s="1">
        <v>100</v>
      </c>
      <c r="H34" s="1">
        <v>10</v>
      </c>
      <c r="I34" s="1">
        <v>100</v>
      </c>
      <c r="J34" s="1">
        <v>10</v>
      </c>
      <c r="K34" s="1">
        <v>100</v>
      </c>
      <c r="L34" s="1">
        <v>100</v>
      </c>
      <c r="M34" s="1">
        <v>100</v>
      </c>
      <c r="N34" s="102">
        <f>M34/L34*100</f>
        <v>100</v>
      </c>
      <c r="O34" s="1">
        <v>4</v>
      </c>
      <c r="P34" s="96">
        <f>O34*N34/100</f>
        <v>4</v>
      </c>
    </row>
    <row r="35" spans="1:16">
      <c r="A35" s="5"/>
      <c r="B35" s="72" t="s">
        <v>26</v>
      </c>
      <c r="C35" s="73"/>
      <c r="D35" s="22"/>
      <c r="E35" s="22"/>
      <c r="F35" s="6">
        <v>100</v>
      </c>
      <c r="G35" s="44"/>
      <c r="H35" s="8">
        <v>100</v>
      </c>
      <c r="I35" s="8"/>
      <c r="J35" s="8">
        <v>100</v>
      </c>
      <c r="K35" s="68"/>
      <c r="L35" s="8"/>
      <c r="M35" s="8"/>
      <c r="N35" s="68"/>
      <c r="O35" s="8">
        <f t="shared" ref="O35" si="5">O29+O26+O22+O10</f>
        <v>100</v>
      </c>
      <c r="P35" s="91">
        <f>P29+P26+P22+P10</f>
        <v>105.73163823885864</v>
      </c>
    </row>
    <row r="36" spans="1:16">
      <c r="A36" s="2"/>
      <c r="B36" s="79" t="s">
        <v>55</v>
      </c>
      <c r="C36" s="80"/>
      <c r="D36" s="80"/>
      <c r="E36" s="80"/>
      <c r="F36" s="80"/>
      <c r="G36" s="80"/>
      <c r="H36" s="80"/>
      <c r="I36" s="80"/>
      <c r="J36" s="80"/>
      <c r="K36" s="80"/>
      <c r="L36" s="80"/>
      <c r="M36" s="80"/>
      <c r="N36" s="88"/>
      <c r="O36" s="23"/>
    </row>
    <row r="37" spans="1:16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6">
      <c r="A38" s="2"/>
      <c r="B38" s="24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>
      <c r="A39" s="2"/>
      <c r="B39" s="25" t="s">
        <v>52</v>
      </c>
      <c r="C39" s="2"/>
      <c r="D39" s="2"/>
      <c r="E39" s="2"/>
      <c r="F39" s="2"/>
      <c r="G39" s="2"/>
      <c r="H39" s="2"/>
      <c r="I39" s="2"/>
      <c r="J39" s="2"/>
      <c r="K39" s="2"/>
      <c r="L39" s="76"/>
      <c r="M39" s="76"/>
      <c r="N39" s="76"/>
      <c r="O39" s="76"/>
    </row>
    <row r="40" spans="1:16">
      <c r="A40" s="2"/>
      <c r="B40" s="26" t="s">
        <v>54</v>
      </c>
      <c r="C40" s="2"/>
      <c r="D40" s="2"/>
      <c r="E40" s="2"/>
      <c r="F40" s="27" t="s">
        <v>52</v>
      </c>
      <c r="G40" s="2"/>
      <c r="H40" s="2"/>
      <c r="I40" s="2"/>
      <c r="J40" s="2"/>
      <c r="K40" s="2"/>
      <c r="L40" s="76"/>
      <c r="M40" s="76"/>
      <c r="N40" s="76"/>
      <c r="O40" s="76"/>
    </row>
    <row r="41" spans="1:16">
      <c r="A41" s="2"/>
      <c r="B41" s="26" t="s">
        <v>53</v>
      </c>
      <c r="C41" s="27" t="s">
        <v>56</v>
      </c>
      <c r="D41" s="2"/>
      <c r="E41" s="2"/>
      <c r="F41" s="2"/>
      <c r="G41" s="2"/>
      <c r="H41" s="2"/>
      <c r="I41" s="2"/>
      <c r="J41" s="2"/>
      <c r="K41" s="2"/>
      <c r="L41" s="76"/>
      <c r="M41" s="76"/>
      <c r="N41" s="76"/>
      <c r="O41" s="76"/>
    </row>
  </sheetData>
  <mergeCells count="22">
    <mergeCell ref="P7:P8"/>
    <mergeCell ref="M3:O3"/>
    <mergeCell ref="M2:O2"/>
    <mergeCell ref="M1:O1"/>
    <mergeCell ref="N7:N8"/>
    <mergeCell ref="O7:O8"/>
    <mergeCell ref="L40:O40"/>
    <mergeCell ref="L39:O39"/>
    <mergeCell ref="L41:O41"/>
    <mergeCell ref="B36:M36"/>
    <mergeCell ref="B5:O5"/>
    <mergeCell ref="B7:B8"/>
    <mergeCell ref="C7:C8"/>
    <mergeCell ref="D7:D8"/>
    <mergeCell ref="G7:H7"/>
    <mergeCell ref="I7:J7"/>
    <mergeCell ref="L7:M7"/>
    <mergeCell ref="E7:F7"/>
    <mergeCell ref="A7:A8"/>
    <mergeCell ref="B35:C35"/>
    <mergeCell ref="B22:C22"/>
    <mergeCell ref="B26:C26"/>
  </mergeCells>
  <phoneticPr fontId="1" type="noConversion"/>
  <pageMargins left="0.7" right="0.7" top="0.75" bottom="0.75" header="0.3" footer="0.3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Crit dir-30.06.2025</vt:lpstr>
      <vt:lpstr>Foaie1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Loredana Badescu</dc:creator>
  <cp:lastModifiedBy>Oana Tudorachi</cp:lastModifiedBy>
  <cp:lastPrinted>2025-07-21T13:22:44Z</cp:lastPrinted>
  <dcterms:created xsi:type="dcterms:W3CDTF">2015-06-05T18:19:34Z</dcterms:created>
  <dcterms:modified xsi:type="dcterms:W3CDTF">2025-07-21T13:34:13Z</dcterms:modified>
</cp:coreProperties>
</file>